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Ban001\Desktop\Д-13 (за 2022 год)\НА САЙТ\"/>
    </mc:Choice>
  </mc:AlternateContent>
  <bookViews>
    <workbookView xWindow="0" yWindow="0" windowWidth="28800" windowHeight="12495" tabRatio="81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23" r:id="rId10"/>
    <sheet name="Раздел 10" sheetId="24" r:id="rId11"/>
    <sheet name="Флак" sheetId="25" state="hidden" r:id="rId12"/>
    <sheet name="Spravochnik" sheetId="10" state="hidden" r:id="rId13"/>
    <sheet name="rezerv" sheetId="22" state="hidden" r:id="rId14"/>
  </sheets>
  <definedNames>
    <definedName name="Data_Adr">Флак!$J$2:$M$7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_7">'Титульный лист'!$CF$38</definedName>
    <definedName name="R_1">'Раздел 10'!$P$29</definedName>
    <definedName name="R_2">'Раздел 10'!$S$29</definedName>
    <definedName name="R_3">'Раздел 10'!$P$32</definedName>
    <definedName name="R_4">'Раздел 10'!$X$32</definedName>
    <definedName name="R_5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Флак!$A$2:$H$343</definedName>
    <definedName name="Verificationcheck">Флак!$O$3:$P$4</definedName>
    <definedName name="Year">'Титульный лист'!$AO$21</definedName>
    <definedName name="_xlnm.Print_Titles" localSheetId="5">'Раздел 5'!$A:$O,'Раздел 5'!$17:$20</definedName>
  </definedNames>
  <calcPr calcId="162913" fullCalcOnLoad="1"/>
</workbook>
</file>

<file path=xl/calcChain.xml><?xml version="1.0" encoding="utf-8"?>
<calcChain xmlns="http://schemas.openxmlformats.org/spreadsheetml/2006/main">
  <c r="H310" i="25" l="1"/>
  <c r="H304" i="25"/>
  <c r="H24" i="25"/>
  <c r="H18" i="25"/>
  <c r="H22" i="25"/>
  <c r="H17" i="25"/>
  <c r="H4" i="25"/>
  <c r="H5" i="25"/>
  <c r="H6" i="25"/>
  <c r="H7" i="25"/>
  <c r="H8" i="25"/>
  <c r="H9" i="25"/>
  <c r="H10" i="25"/>
  <c r="H11" i="25"/>
  <c r="H13" i="25"/>
  <c r="H14" i="25"/>
  <c r="H12" i="25" s="1"/>
  <c r="H15" i="25"/>
  <c r="H16" i="25"/>
  <c r="H19" i="25"/>
  <c r="H20" i="25"/>
  <c r="H21" i="25"/>
  <c r="H23" i="25"/>
  <c r="H26" i="25"/>
  <c r="H25" i="25" s="1"/>
  <c r="E25" i="25" s="1"/>
  <c r="H27" i="25"/>
  <c r="H28" i="25"/>
  <c r="H30" i="25"/>
  <c r="H29" i="25" s="1"/>
  <c r="E29" i="25" s="1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300" i="25"/>
  <c r="H299" i="25" s="1"/>
  <c r="E299" i="25" s="1"/>
  <c r="H301" i="25"/>
  <c r="H302" i="25"/>
  <c r="H303" i="25"/>
  <c r="H305" i="25"/>
  <c r="H306" i="25"/>
  <c r="H307" i="25"/>
  <c r="H308" i="25"/>
  <c r="H309" i="25"/>
  <c r="H311" i="25"/>
  <c r="H312" i="25"/>
  <c r="H313" i="25"/>
  <c r="H314" i="25"/>
  <c r="H315" i="25"/>
  <c r="H316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29" i="25"/>
  <c r="E329" i="25" s="1"/>
  <c r="H318" i="25"/>
  <c r="H319" i="25"/>
  <c r="H317" i="25"/>
  <c r="E317" i="25" s="1"/>
  <c r="H321" i="25"/>
  <c r="H320" i="25" s="1"/>
  <c r="E320" i="25" s="1"/>
  <c r="H322" i="25"/>
  <c r="H323" i="25"/>
  <c r="H324" i="25"/>
  <c r="H325" i="25"/>
  <c r="H326" i="25"/>
  <c r="H327" i="25"/>
  <c r="O4" i="25"/>
  <c r="A322" i="25"/>
  <c r="A323" i="25"/>
  <c r="A324" i="25"/>
  <c r="A325" i="25"/>
  <c r="A326" i="25"/>
  <c r="A327" i="25"/>
  <c r="A328" i="25"/>
  <c r="H328" i="25"/>
  <c r="A312" i="25"/>
  <c r="A313" i="25"/>
  <c r="A314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21" i="25"/>
  <c r="A320" i="25"/>
  <c r="A319" i="25"/>
  <c r="A318" i="25"/>
  <c r="A317" i="25"/>
  <c r="A302" i="25"/>
  <c r="A303" i="25"/>
  <c r="A304" i="25"/>
  <c r="A305" i="25"/>
  <c r="A306" i="25"/>
  <c r="A307" i="25"/>
  <c r="A308" i="25"/>
  <c r="A309" i="25"/>
  <c r="A310" i="25"/>
  <c r="A311" i="25"/>
  <c r="A315" i="25"/>
  <c r="A316" i="25"/>
  <c r="A192" i="25"/>
  <c r="A15" i="25"/>
  <c r="A16" i="25"/>
  <c r="A17" i="25"/>
  <c r="A18" i="25"/>
  <c r="A19" i="25"/>
  <c r="A20" i="25"/>
  <c r="A21" i="25"/>
  <c r="A22" i="25"/>
  <c r="A23" i="25"/>
  <c r="A24" i="25"/>
  <c r="A330" i="25"/>
  <c r="A329" i="25"/>
  <c r="A301" i="25"/>
  <c r="A300" i="25"/>
  <c r="A299" i="25"/>
  <c r="A30" i="25"/>
  <c r="A29" i="25"/>
  <c r="A28" i="25"/>
  <c r="A27" i="25"/>
  <c r="A26" i="25"/>
  <c r="A25" i="25"/>
  <c r="A14" i="25"/>
  <c r="A13" i="25"/>
  <c r="A12" i="25"/>
  <c r="A11" i="25"/>
  <c r="A10" i="25"/>
  <c r="A9" i="25"/>
  <c r="A8" i="25"/>
  <c r="M7" i="25"/>
  <c r="A7" i="25"/>
  <c r="M6" i="25"/>
  <c r="A6" i="25"/>
  <c r="M5" i="25"/>
  <c r="A5" i="25"/>
  <c r="M4" i="25"/>
  <c r="A4" i="25"/>
  <c r="A3" i="25"/>
  <c r="H3" i="25" l="1"/>
  <c r="E3" i="25" s="1"/>
  <c r="E12" i="25"/>
</calcChain>
</file>

<file path=xl/comments1.xml><?xml version="1.0" encoding="utf-8"?>
<comments xmlns="http://schemas.openxmlformats.org/spreadsheetml/2006/main">
  <authors>
    <author>Alexander</author>
  </authors>
  <commentList>
    <comment ref="S32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<sst xmlns="http://schemas.openxmlformats.org/spreadsheetml/2006/main" count="644" uniqueCount="618">
  <si>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</si>
  <si>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</si>
  <si>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</si>
  <si>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</si>
  <si>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</si>
  <si>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</si>
  <si>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</si>
  <si>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</si>
  <si>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</si>
  <si>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</si>
  <si>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</si>
  <si>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</si>
  <si>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</si>
  <si>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</si>
  <si>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</si>
  <si>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</si>
  <si>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</si>
  <si>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</si>
  <si>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</si>
  <si>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</si>
  <si>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</si>
  <si>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</si>
  <si>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</si>
  <si>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</si>
  <si>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</si>
  <si>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</si>
  <si>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</si>
  <si>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</si>
  <si>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</si>
  <si>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</si>
  <si>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</si>
  <si>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</si>
  <si>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</si>
  <si>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</si>
  <si>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</si>
  <si>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</si>
  <si>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</si>
  <si>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</si>
  <si>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</si>
  <si>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</si>
  <si>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</si>
  <si>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</si>
  <si>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</si>
  <si>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</si>
  <si>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</si>
  <si>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</si>
  <si>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</si>
  <si>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</si>
  <si>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</si>
  <si>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</si>
  <si>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</si>
  <si>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</si>
  <si>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</si>
  <si>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</si>
  <si>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</si>
  <si>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</si>
  <si>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</si>
  <si>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</si>
  <si>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</si>
  <si>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</si>
  <si>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</si>
  <si>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</si>
  <si>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</si>
  <si>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</si>
  <si>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</si>
  <si>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</si>
  <si>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</si>
  <si>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</si>
  <si>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</si>
  <si>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</si>
  <si>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</si>
  <si>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</si>
  <si>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</si>
  <si>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</si>
  <si>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</si>
  <si>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</si>
  <si>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</si>
  <si>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</si>
  <si>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</si>
  <si>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</si>
  <si>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</si>
  <si>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</si>
  <si>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</si>
  <si>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</si>
  <si>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</si>
  <si>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</si>
  <si>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</si>
  <si>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</si>
  <si>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</si>
  <si>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</si>
  <si>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</si>
  <si>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</si>
  <si>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</si>
  <si>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</si>
  <si>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</si>
  <si>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</si>
  <si>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</si>
  <si>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</si>
  <si>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</si>
  <si>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</si>
  <si>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</si>
  <si>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</si>
  <si>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</si>
  <si>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</si>
  <si>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</si>
  <si>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</si>
  <si>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</si>
  <si>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</si>
  <si>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</si>
  <si>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</si>
  <si>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</si>
  <si>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</si>
  <si>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</si>
  <si>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</si>
  <si>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</si>
  <si>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</si>
  <si>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</si>
  <si>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</si>
  <si>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</si>
  <si>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</si>
  <si>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</si>
  <si>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</si>
  <si>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</si>
  <si>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</si>
  <si>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</si>
  <si>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</si>
  <si>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</si>
  <si>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</si>
  <si>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</si>
  <si>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</si>
  <si>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</si>
  <si>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</si>
  <si>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</si>
  <si>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</si>
  <si>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</si>
  <si>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</si>
  <si>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</si>
  <si>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</si>
  <si>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</si>
  <si>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</si>
  <si>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</si>
  <si>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</si>
  <si>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</si>
  <si>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</si>
  <si>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</si>
  <si>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</si>
  <si>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</si>
  <si>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</si>
  <si>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</si>
  <si>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</si>
  <si>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</si>
  <si>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</si>
  <si>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</si>
  <si>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</si>
  <si>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</si>
  <si>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</si>
  <si>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</si>
  <si>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</si>
  <si>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</si>
  <si>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</si>
  <si>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</si>
  <si>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</si>
  <si>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</si>
  <si>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</si>
  <si>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</si>
  <si>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</si>
  <si>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</si>
  <si>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</si>
  <si>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</si>
  <si>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</si>
  <si>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</si>
  <si>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</si>
  <si>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</si>
  <si>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</si>
  <si>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</si>
  <si>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</si>
  <si>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</si>
  <si>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</si>
  <si>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</si>
  <si>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</si>
  <si>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</si>
  <si>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</si>
  <si>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</si>
  <si>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</si>
  <si>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</si>
  <si>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</si>
  <si>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</si>
  <si>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</si>
  <si>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</si>
  <si>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</si>
  <si>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</si>
  <si>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</si>
  <si>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</si>
  <si>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</si>
  <si>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</si>
  <si>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</si>
  <si>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общего образования)</t>
    </r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</si>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</sst>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\(00\)"/>
    <numFmt numFmtId="178" formatCode="[$-F800]dddd\,\ mmmm\ dd\,\ yyyy"/>
    <numFmt numFmtId="179" formatCode="0000000"/>
  </numFmts>
  <fonts count="17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sz val="9.5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3" fontId="4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 vertical="top" wrapText="1"/>
    </xf>
    <xf numFmtId="3" fontId="3" fillId="0" borderId="0" xfId="0" applyNumberFormat="1" applyFont="1"/>
    <xf numFmtId="0" fontId="7" fillId="0" borderId="0" xfId="0" applyFont="1" applyAlignment="1">
      <alignment horizontal="left" wrapText="1"/>
    </xf>
    <xf numFmtId="3" fontId="4" fillId="2" borderId="2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/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0" fillId="3" borderId="0" xfId="0" applyFill="1"/>
    <xf numFmtId="0" fontId="14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3" fillId="5" borderId="0" xfId="0" applyFont="1" applyFill="1"/>
    <xf numFmtId="3" fontId="3" fillId="5" borderId="0" xfId="0" applyNumberFormat="1" applyFont="1" applyFill="1"/>
    <xf numFmtId="0" fontId="13" fillId="0" borderId="0" xfId="0" applyFont="1"/>
    <xf numFmtId="0" fontId="15" fillId="0" borderId="0" xfId="0" applyFont="1"/>
    <xf numFmtId="0" fontId="0" fillId="0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10" fillId="6" borderId="0" xfId="0" applyFont="1" applyFill="1" applyProtection="1"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78" fontId="4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44"/>
  <sheetViews>
    <sheetView showGridLines="0" tabSelected="1" topLeftCell="A13" workbookViewId="0">
      <selection activeCell="AO21" sqref="AO21:AQ21"/>
    </sheetView>
  </sheetViews>
  <sheetFormatPr defaultRowHeight="12.75" x14ac:dyDescent="0.2"/>
  <cols>
    <col min="1" max="83" width="2" style="13" customWidth="1"/>
    <col min="84" max="84" width="2" style="13" hidden="1" customWidth="1"/>
    <col min="85" max="87" width="2" style="13" customWidth="1"/>
    <col min="88" max="16384" width="9.33203125" style="33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idden="1" x14ac:dyDescent="0.2"/>
    <row r="11" spans="1:87" hidden="1" x14ac:dyDescent="0.2"/>
    <row r="12" spans="1:87" ht="13.5" hidden="1" thickBot="1" x14ac:dyDescent="0.25"/>
    <row r="13" spans="1:87" ht="20.100000000000001" customHeight="1" thickBot="1" x14ac:dyDescent="0.25">
      <c r="A13" s="34"/>
      <c r="B13" s="35"/>
      <c r="C13" s="35"/>
      <c r="D13" s="35"/>
      <c r="E13" s="35"/>
      <c r="F13" s="35"/>
      <c r="G13" s="36"/>
      <c r="H13" s="76" t="s">
        <v>164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8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spans="1:87" ht="15" customHeight="1" thickBot="1" x14ac:dyDescent="0.25"/>
    <row r="16" spans="1:87" ht="39.950000000000003" customHeight="1" thickBot="1" x14ac:dyDescent="0.25">
      <c r="E16" s="79" t="s">
        <v>165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1"/>
    </row>
    <row r="17" spans="1:87" ht="15" customHeight="1" thickBot="1" x14ac:dyDescent="0.25"/>
    <row r="18" spans="1:87" ht="15" customHeight="1" thickBot="1" x14ac:dyDescent="0.25">
      <c r="H18" s="82" t="s">
        <v>259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4"/>
    </row>
    <row r="19" spans="1:87" ht="20.100000000000001" customHeight="1" thickBot="1" x14ac:dyDescent="0.25"/>
    <row r="20" spans="1:87" ht="15" customHeight="1" x14ac:dyDescent="0.2">
      <c r="K20" s="93" t="s">
        <v>177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5"/>
    </row>
    <row r="21" spans="1:87" ht="15" customHeight="1" thickBot="1" x14ac:dyDescent="0.25">
      <c r="K21" s="96" t="s">
        <v>179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100">
        <v>2022</v>
      </c>
      <c r="AP21" s="100"/>
      <c r="AQ21" s="100"/>
      <c r="AR21" s="98" t="s">
        <v>178</v>
      </c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9"/>
    </row>
    <row r="22" spans="1:87" ht="20.100000000000001" customHeight="1" thickBot="1" x14ac:dyDescent="0.25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7" ht="15.75" customHeight="1" thickBot="1" x14ac:dyDescent="0.25">
      <c r="A23" s="85" t="s">
        <v>166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82" t="s">
        <v>167</v>
      </c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9"/>
      <c r="BP23" s="33"/>
      <c r="BQ23" s="90" t="s">
        <v>176</v>
      </c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2"/>
      <c r="CD23" s="37"/>
      <c r="CE23" s="38"/>
      <c r="CF23" s="33"/>
    </row>
    <row r="24" spans="1:87" ht="30" customHeight="1" x14ac:dyDescent="0.2">
      <c r="A24" s="101" t="s">
        <v>231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3"/>
      <c r="AY24" s="104" t="s">
        <v>174</v>
      </c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105"/>
      <c r="BO24" s="106" t="s">
        <v>260</v>
      </c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33"/>
    </row>
    <row r="25" spans="1:87" ht="39.950000000000003" customHeight="1" x14ac:dyDescent="0.2">
      <c r="A25" s="107" t="s">
        <v>175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9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33"/>
    </row>
    <row r="26" spans="1:87" ht="39.950000000000003" customHeight="1" thickBot="1" x14ac:dyDescent="0.2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2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33"/>
    </row>
    <row r="27" spans="1:87" ht="12.95" customHeight="1" thickBot="1" x14ac:dyDescent="0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5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82" t="s">
        <v>168</v>
      </c>
      <c r="BT27" s="83"/>
      <c r="BU27" s="83"/>
      <c r="BV27" s="83"/>
      <c r="BW27" s="83"/>
      <c r="BX27" s="83"/>
      <c r="BY27" s="83"/>
      <c r="BZ27" s="83"/>
      <c r="CA27" s="84"/>
      <c r="CB27" s="42"/>
      <c r="CC27" s="42"/>
      <c r="CD27" s="51"/>
      <c r="CE27" s="51"/>
      <c r="CF27" s="33"/>
    </row>
    <row r="28" spans="1:87" ht="20.100000000000001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customFormat="1" ht="15.95" customHeight="1" x14ac:dyDescent="0.2">
      <c r="A29" s="116" t="s">
        <v>169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9"/>
      <c r="CF29" s="12"/>
      <c r="CG29" s="12"/>
      <c r="CH29" s="12"/>
      <c r="CI29" s="12"/>
    </row>
    <row r="30" spans="1:87" customFormat="1" ht="15.95" customHeight="1" thickBot="1" x14ac:dyDescent="0.25">
      <c r="A30" s="120" t="s">
        <v>170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17"/>
      <c r="V30" s="117"/>
      <c r="W30" s="117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9"/>
      <c r="CF30" s="12"/>
      <c r="CG30" s="12"/>
      <c r="CH30" s="12"/>
      <c r="CI30" s="12"/>
    </row>
    <row r="31" spans="1:87" customFormat="1" ht="15.95" customHeight="1" thickBot="1" x14ac:dyDescent="0.25">
      <c r="A31" s="122" t="s">
        <v>171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125" t="s">
        <v>172</v>
      </c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7"/>
      <c r="CF31" s="12"/>
      <c r="CG31" s="12"/>
      <c r="CH31" s="12"/>
      <c r="CI31" s="12"/>
    </row>
    <row r="32" spans="1:87" customFormat="1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8" t="s">
        <v>173</v>
      </c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"/>
      <c r="CG32" s="12"/>
      <c r="CH32" s="12"/>
      <c r="CI32" s="12"/>
    </row>
    <row r="33" spans="1:87" customFormat="1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"/>
      <c r="CG33" s="12"/>
      <c r="CH33" s="12"/>
      <c r="CI33" s="12"/>
    </row>
    <row r="34" spans="1:87" customFormat="1" x14ac:dyDescent="0.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"/>
      <c r="CG34" s="12"/>
      <c r="CH34" s="12"/>
      <c r="CI34" s="12"/>
    </row>
    <row r="35" spans="1:87" customForma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"/>
      <c r="CG35" s="12"/>
      <c r="CH35" s="12"/>
      <c r="CI35" s="12"/>
    </row>
    <row r="36" spans="1:87" customForma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"/>
      <c r="CG36" s="12"/>
      <c r="CH36" s="12"/>
      <c r="CI36" s="12"/>
    </row>
    <row r="37" spans="1:87" customFormat="1" ht="13.5" thickBot="1" x14ac:dyDescent="0.25">
      <c r="A37" s="129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>
        <v>2</v>
      </c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>
        <v>3</v>
      </c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>
        <v>4</v>
      </c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"/>
      <c r="CG37" s="12"/>
      <c r="CH37" s="12"/>
      <c r="CI37" s="12"/>
    </row>
    <row r="38" spans="1:87" customFormat="1" ht="13.5" thickBot="1" x14ac:dyDescent="0.25">
      <c r="A38" s="130">
        <v>609546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33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5"/>
      <c r="AP38" s="133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5"/>
      <c r="BK38" s="133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5"/>
      <c r="CF38" s="75"/>
      <c r="CG38" s="12"/>
      <c r="CH38" s="12"/>
      <c r="CI38" s="12"/>
    </row>
    <row r="40" spans="1:87" x14ac:dyDescent="0.2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1:87" x14ac:dyDescent="0.2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1:87" x14ac:dyDescent="0.2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1:87" x14ac:dyDescent="0.2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1:87" x14ac:dyDescent="0.2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A37:T37"/>
    <mergeCell ref="U37:AO37"/>
    <mergeCell ref="AP37:BJ37"/>
    <mergeCell ref="BK37:CE37"/>
    <mergeCell ref="A38:T38"/>
    <mergeCell ref="U38:AO38"/>
    <mergeCell ref="AP38:BJ38"/>
    <mergeCell ref="BK38:CE38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24:AX24"/>
    <mergeCell ref="AY24:BM24"/>
    <mergeCell ref="BO24:CE26"/>
    <mergeCell ref="A25:AX25"/>
    <mergeCell ref="A26:AX26"/>
    <mergeCell ref="A27:AX27"/>
    <mergeCell ref="BS27:CA27"/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O21:AQ21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83203125" customWidth="1"/>
    <col min="2" max="14" width="2" hidden="1" customWidth="1"/>
    <col min="15" max="15" width="7.5" bestFit="1" customWidth="1"/>
    <col min="16" max="16" width="17.83203125" customWidth="1"/>
  </cols>
  <sheetData>
    <row r="1" spans="1:16" ht="12.75" hidden="1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12.75" hidden="1" customHeight="1" x14ac:dyDescent="0.2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t="12.75" hidden="1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16" ht="12.75" hidden="1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ht="12.75" hidden="1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1:16" ht="12.75" hidden="1" customHeight="1" x14ac:dyDescent="0.2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</row>
    <row r="17" spans="1:16" ht="39.950000000000003" customHeight="1" x14ac:dyDescent="0.2">
      <c r="A17" s="144" t="s">
        <v>228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48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38.25" x14ac:dyDescent="0.2">
      <c r="A19" s="4" t="s">
        <v>181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5</v>
      </c>
    </row>
    <row r="20" spans="1:16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5" t="s">
        <v>182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</row>
    <row r="22" spans="1:16" ht="15.75" x14ac:dyDescent="0.25">
      <c r="A22" s="5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</row>
  </sheetData>
  <sheetProtection password="E2BC" sheet="1" objects="1" scenarios="1" selectLockedCells="1"/>
  <mergeCells count="18">
    <mergeCell ref="A1:P1"/>
    <mergeCell ref="A2:P2"/>
    <mergeCell ref="A3:P3"/>
    <mergeCell ref="A4:P4"/>
    <mergeCell ref="A9:P9"/>
    <mergeCell ref="A10:P10"/>
    <mergeCell ref="A11:P11"/>
    <mergeCell ref="A12:P12"/>
    <mergeCell ref="A5:P5"/>
    <mergeCell ref="A6:P6"/>
    <mergeCell ref="A7:P7"/>
    <mergeCell ref="A8:P8"/>
    <mergeCell ref="A17:P17"/>
    <mergeCell ref="A18:P18"/>
    <mergeCell ref="A13:P13"/>
    <mergeCell ref="A14:P14"/>
    <mergeCell ref="A15:P15"/>
    <mergeCell ref="A16:P1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pageSetUpPr fitToPage="1"/>
  </sheetPr>
  <dimension ref="A1:X33"/>
  <sheetViews>
    <sheetView showGridLines="0" topLeftCell="A17" workbookViewId="0">
      <selection activeCell="S32" sqref="S32:U32"/>
    </sheetView>
  </sheetViews>
  <sheetFormatPr defaultRowHeight="12.75" x14ac:dyDescent="0.2"/>
  <cols>
    <col min="1" max="1" width="77" style="53" bestFit="1" customWidth="1"/>
    <col min="2" max="14" width="1.664062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24" width="0" style="53" hidden="1" customWidth="1"/>
    <col min="25" max="16384" width="9.33203125" style="5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4" ht="20.100000000000001" customHeight="1" x14ac:dyDescent="0.2">
      <c r="A17" s="136" t="s">
        <v>183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24" x14ac:dyDescent="0.2">
      <c r="A18" s="146" t="s">
        <v>189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24" ht="38.25" x14ac:dyDescent="0.2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11</v>
      </c>
      <c r="P19" s="55" t="s">
        <v>184</v>
      </c>
      <c r="Q19" s="55" t="s">
        <v>55</v>
      </c>
    </row>
    <row r="20" spans="1:24" x14ac:dyDescent="0.2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24" ht="15.75" x14ac:dyDescent="0.25">
      <c r="A21" s="57" t="s">
        <v>185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/>
      <c r="Q21" s="7"/>
    </row>
    <row r="22" spans="1:24" ht="15.75" x14ac:dyDescent="0.25">
      <c r="A22" s="57" t="s">
        <v>186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/>
      <c r="Q22" s="7"/>
    </row>
    <row r="23" spans="1:24" ht="25.5" x14ac:dyDescent="0.25">
      <c r="A23" s="57" t="s">
        <v>187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/>
      <c r="Q23" s="7"/>
    </row>
    <row r="24" spans="1:24" ht="25.5" x14ac:dyDescent="0.25">
      <c r="A24" s="57" t="s">
        <v>188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/>
      <c r="Q24" s="7"/>
    </row>
    <row r="28" spans="1:24" s="12" customFormat="1" ht="26.1" customHeight="1" x14ac:dyDescent="0.2">
      <c r="A28" s="29" t="s">
        <v>230</v>
      </c>
    </row>
    <row r="29" spans="1:24" s="12" customFormat="1" ht="15.75" x14ac:dyDescent="0.2">
      <c r="A29" s="29" t="s">
        <v>162</v>
      </c>
      <c r="O29" s="30"/>
      <c r="P29" s="149"/>
      <c r="Q29" s="149"/>
      <c r="S29" s="149"/>
      <c r="T29" s="149"/>
      <c r="U29" s="149"/>
      <c r="W29" s="31"/>
    </row>
    <row r="30" spans="1:24" s="12" customFormat="1" x14ac:dyDescent="0.2">
      <c r="P30" s="147" t="s">
        <v>157</v>
      </c>
      <c r="Q30" s="147"/>
      <c r="S30" s="147" t="s">
        <v>158</v>
      </c>
      <c r="T30" s="147"/>
      <c r="U30" s="147"/>
      <c r="W30" s="32" t="s">
        <v>159</v>
      </c>
    </row>
    <row r="31" spans="1:24" s="12" customFormat="1" x14ac:dyDescent="0.2"/>
    <row r="32" spans="1:24" s="12" customFormat="1" ht="15.75" x14ac:dyDescent="0.2">
      <c r="O32" s="30"/>
      <c r="P32" s="149"/>
      <c r="Q32" s="149"/>
      <c r="S32" s="150"/>
      <c r="T32" s="150"/>
      <c r="U32" s="150"/>
      <c r="X32" s="75"/>
    </row>
    <row r="33" spans="16:21" s="12" customFormat="1" x14ac:dyDescent="0.2">
      <c r="P33" s="147" t="s">
        <v>160</v>
      </c>
      <c r="Q33" s="147"/>
      <c r="S33" s="148" t="s">
        <v>161</v>
      </c>
      <c r="T33" s="147"/>
      <c r="U33" s="147"/>
    </row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49"/>
  <sheetViews>
    <sheetView workbookViewId="0">
      <selection activeCell="H310" sqref="H310"/>
    </sheetView>
  </sheetViews>
  <sheetFormatPr defaultColWidth="9.33203125" defaultRowHeight="12.75" x14ac:dyDescent="0.2"/>
  <cols>
    <col min="5" max="5" width="67.5" customWidth="1"/>
    <col min="7" max="7" width="8.5" customWidth="1"/>
    <col min="9" max="9" width="4.1640625" customWidth="1"/>
    <col min="10" max="10" width="16.83203125" customWidth="1"/>
    <col min="11" max="11" width="4.1640625" customWidth="1"/>
    <col min="12" max="12" width="16.33203125" customWidth="1"/>
    <col min="13" max="13" width="3.33203125" customWidth="1"/>
    <col min="14" max="14" width="19.33203125" customWidth="1"/>
    <col min="15" max="15" width="12.33203125" customWidth="1"/>
  </cols>
  <sheetData>
    <row r="1" spans="1:16" x14ac:dyDescent="0.2">
      <c r="A1" s="62" t="s">
        <v>261</v>
      </c>
      <c r="B1" s="63"/>
      <c r="C1" s="63"/>
      <c r="D1" s="62"/>
      <c r="E1" s="63"/>
      <c r="F1" s="63"/>
      <c r="G1" s="63"/>
      <c r="H1" s="63"/>
      <c r="J1" s="64" t="s">
        <v>262</v>
      </c>
      <c r="K1" s="64"/>
      <c r="L1" s="65"/>
      <c r="M1" s="65"/>
      <c r="O1" s="64" t="s">
        <v>1</v>
      </c>
    </row>
    <row r="2" spans="1:16" x14ac:dyDescent="0.2">
      <c r="A2" s="66" t="s">
        <v>263</v>
      </c>
      <c r="B2" s="66" t="s">
        <v>264</v>
      </c>
      <c r="C2" s="66" t="s">
        <v>265</v>
      </c>
      <c r="D2" s="66" t="s">
        <v>266</v>
      </c>
      <c r="E2" s="66" t="s">
        <v>267</v>
      </c>
      <c r="F2" s="66" t="s">
        <v>268</v>
      </c>
      <c r="G2" s="66" t="s">
        <v>269</v>
      </c>
      <c r="H2" s="66" t="s">
        <v>270</v>
      </c>
      <c r="J2" s="67" t="s">
        <v>271</v>
      </c>
      <c r="K2" s="67" t="s">
        <v>272</v>
      </c>
      <c r="L2" s="67" t="s">
        <v>267</v>
      </c>
      <c r="M2" s="67" t="s">
        <v>273</v>
      </c>
      <c r="O2" s="73" t="s">
        <v>2</v>
      </c>
      <c r="P2" s="73" t="s">
        <v>3</v>
      </c>
    </row>
    <row r="3" spans="1:16" x14ac:dyDescent="0.2">
      <c r="A3" s="68">
        <f t="shared" ref="A3:A33" si="0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7</v>
      </c>
      <c r="F3" s="68"/>
      <c r="G3" s="68"/>
      <c r="H3" s="69">
        <f>SUM(H4:H11,H12,H25,H29,H299,H329,H317,H320)</f>
        <v>7</v>
      </c>
      <c r="J3" s="12" t="s">
        <v>274</v>
      </c>
      <c r="K3" s="12">
        <v>1</v>
      </c>
      <c r="L3" s="12" t="s">
        <v>275</v>
      </c>
      <c r="M3" s="12" t="s">
        <v>176</v>
      </c>
    </row>
    <row r="4" spans="1:16" x14ac:dyDescent="0.2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276</v>
      </c>
      <c r="H4" s="12">
        <f>IF(LEN(P_1)&lt;&gt;0,0,1)</f>
        <v>1</v>
      </c>
      <c r="J4" s="12" t="s">
        <v>277</v>
      </c>
      <c r="K4" s="12">
        <v>2</v>
      </c>
      <c r="L4" s="12" t="s">
        <v>278</v>
      </c>
      <c r="M4" s="12" t="str">
        <f>IF(P_1=0,"Нет данных",P_1)</f>
        <v>Нет данных</v>
      </c>
      <c r="O4" s="74">
        <f ca="1">TODAY()</f>
        <v>44935</v>
      </c>
      <c r="P4">
        <v>0</v>
      </c>
    </row>
    <row r="5" spans="1:16" x14ac:dyDescent="0.2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279</v>
      </c>
      <c r="H5" s="12">
        <f>IF(LEN(P_2)&lt;&gt;0,0,1)</f>
        <v>1</v>
      </c>
      <c r="J5" s="12" t="s">
        <v>280</v>
      </c>
      <c r="K5" s="12">
        <v>3</v>
      </c>
      <c r="L5" s="12" t="s">
        <v>281</v>
      </c>
      <c r="M5" s="12" t="str">
        <f>IF(P_2=0,"Нет данных",P_2)</f>
        <v>Нет данных</v>
      </c>
    </row>
    <row r="6" spans="1:16" x14ac:dyDescent="0.2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282</v>
      </c>
      <c r="H6" s="12">
        <f>IF(LEN(P_3)&lt;&gt;0,0,1)</f>
        <v>0</v>
      </c>
      <c r="J6" s="12" t="s">
        <v>283</v>
      </c>
      <c r="K6" s="12">
        <v>4</v>
      </c>
      <c r="L6" s="12" t="s">
        <v>284</v>
      </c>
      <c r="M6" s="12" t="str">
        <f>TEXT(P_3,"0000000")</f>
        <v>0609546</v>
      </c>
    </row>
    <row r="7" spans="1:16" x14ac:dyDescent="0.2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285</v>
      </c>
      <c r="H7" s="12">
        <f>IF(LEN(P_4)&lt;&gt;0,0,1)</f>
        <v>1</v>
      </c>
      <c r="J7" s="12" t="s">
        <v>286</v>
      </c>
      <c r="K7" s="12">
        <v>5</v>
      </c>
      <c r="L7" s="12" t="s">
        <v>287</v>
      </c>
      <c r="M7" s="12" t="str">
        <f>IF(P_4=0,"Нет данных",P_4)</f>
        <v>Нет данных</v>
      </c>
    </row>
    <row r="8" spans="1:16" x14ac:dyDescent="0.2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288</v>
      </c>
      <c r="H8" s="12">
        <f>IF(LEN(R_1)&lt;&gt;0,0,1)</f>
        <v>1</v>
      </c>
      <c r="J8" s="70" t="s">
        <v>289</v>
      </c>
      <c r="K8" s="71"/>
      <c r="L8" s="71"/>
      <c r="M8" s="71"/>
    </row>
    <row r="9" spans="1:16" x14ac:dyDescent="0.2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290</v>
      </c>
      <c r="H9" s="12">
        <f>IF(LEN(R_2)&lt;&gt;0,0,1)</f>
        <v>1</v>
      </c>
    </row>
    <row r="10" spans="1:16" x14ac:dyDescent="0.2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291</v>
      </c>
      <c r="H10" s="12">
        <f>IF(LEN(R_3)&lt;&gt;0,0,1)</f>
        <v>1</v>
      </c>
    </row>
    <row r="11" spans="1:16" x14ac:dyDescent="0.2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292</v>
      </c>
      <c r="H11" s="12">
        <f>IF(LEN(R_4)&lt;&gt;0,0,1)</f>
        <v>1</v>
      </c>
    </row>
    <row r="12" spans="1:16" x14ac:dyDescent="0.2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16" x14ac:dyDescent="0.2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294</v>
      </c>
      <c r="H13">
        <f>IF('Раздел 2'!P30=SUM('Раздел 2'!P25:P29),0,1)</f>
        <v>0</v>
      </c>
    </row>
    <row r="14" spans="1:16" x14ac:dyDescent="0.2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295</v>
      </c>
      <c r="H14">
        <f>IF('Раздел 2'!P30&gt;='Раздел 2'!P31,0,1)</f>
        <v>0</v>
      </c>
    </row>
    <row r="15" spans="1:16" x14ac:dyDescent="0.2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296</v>
      </c>
      <c r="H15">
        <f>IF('Раздел 2'!P30&gt;='Раздел 2'!P32,0,1)</f>
        <v>0</v>
      </c>
    </row>
    <row r="16" spans="1:16" x14ac:dyDescent="0.2">
      <c r="A16">
        <f t="shared" si="0"/>
        <v>609546</v>
      </c>
      <c r="B16" s="12">
        <v>2</v>
      </c>
      <c r="C16" s="12">
        <v>1</v>
      </c>
      <c r="D16" s="12">
        <v>5</v>
      </c>
      <c r="E16" t="s">
        <v>297</v>
      </c>
      <c r="H16">
        <f>IF('Раздел 2'!P30&gt;='Раздел 2'!P35,0,1)</f>
        <v>0</v>
      </c>
    </row>
    <row r="17" spans="1:8" x14ac:dyDescent="0.2">
      <c r="A17">
        <f t="shared" si="0"/>
        <v>609546</v>
      </c>
      <c r="B17" s="12">
        <v>2</v>
      </c>
      <c r="C17" s="12">
        <v>1</v>
      </c>
      <c r="D17" s="12">
        <v>6</v>
      </c>
      <c r="E17" t="s">
        <v>298</v>
      </c>
      <c r="H17">
        <f>IF('Раздел 2'!P30&gt;='Раздел 2'!P36,0,1)</f>
        <v>0</v>
      </c>
    </row>
    <row r="18" spans="1:8" x14ac:dyDescent="0.2">
      <c r="A18">
        <f t="shared" si="0"/>
        <v>609546</v>
      </c>
      <c r="B18" s="12">
        <v>2</v>
      </c>
      <c r="C18" s="12">
        <v>1</v>
      </c>
      <c r="D18" s="12">
        <v>7</v>
      </c>
      <c r="E18" t="s">
        <v>299</v>
      </c>
      <c r="H18">
        <f>IF('Раздел 2'!P30&gt;='Раздел 2'!P37,0,1)</f>
        <v>0</v>
      </c>
    </row>
    <row r="19" spans="1:8" x14ac:dyDescent="0.2">
      <c r="A19">
        <f t="shared" si="0"/>
        <v>609546</v>
      </c>
      <c r="B19" s="12">
        <v>2</v>
      </c>
      <c r="C19" s="12">
        <v>1</v>
      </c>
      <c r="D19" s="12">
        <v>8</v>
      </c>
      <c r="E19" t="s">
        <v>300</v>
      </c>
      <c r="H19">
        <f>IF('Раздел 2'!P30&gt;='Раздел 2'!P41,0,1)</f>
        <v>0</v>
      </c>
    </row>
    <row r="20" spans="1:8" x14ac:dyDescent="0.2">
      <c r="A20">
        <f t="shared" si="0"/>
        <v>609546</v>
      </c>
      <c r="B20" s="12">
        <v>2</v>
      </c>
      <c r="C20" s="12">
        <v>1</v>
      </c>
      <c r="D20" s="12">
        <v>9</v>
      </c>
      <c r="E20" t="s">
        <v>301</v>
      </c>
      <c r="H20">
        <f>IF('Раздел 2'!P32&gt;='Раздел 2'!P33,0,1)</f>
        <v>0</v>
      </c>
    </row>
    <row r="21" spans="1:8" x14ac:dyDescent="0.2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302</v>
      </c>
      <c r="H21">
        <f>IF('Раздел 2'!P32&gt;='Раздел 2'!P34,0,1)</f>
        <v>0</v>
      </c>
    </row>
    <row r="22" spans="1:8" x14ac:dyDescent="0.2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303</v>
      </c>
      <c r="H22">
        <f>IF('Раздел 2'!P37&gt;='Раздел 2'!P38,0,1)</f>
        <v>0</v>
      </c>
    </row>
    <row r="23" spans="1:8" x14ac:dyDescent="0.2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304</v>
      </c>
      <c r="H23">
        <f>IF('Раздел 2'!P38&gt;='Раздел 2'!P39,0,1)</f>
        <v>0</v>
      </c>
    </row>
    <row r="24" spans="1:8" x14ac:dyDescent="0.2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305</v>
      </c>
      <c r="H24">
        <f>IF('Раздел 2'!P39&gt;='Раздел 2'!P40,0,1)</f>
        <v>0</v>
      </c>
    </row>
    <row r="25" spans="1:8" x14ac:dyDescent="0.2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x14ac:dyDescent="0.2">
      <c r="A26">
        <f t="shared" si="0"/>
        <v>609546</v>
      </c>
      <c r="B26" s="12">
        <v>3</v>
      </c>
      <c r="C26" s="12">
        <v>1</v>
      </c>
      <c r="D26" s="12">
        <v>1</v>
      </c>
      <c r="E26" t="s">
        <v>306</v>
      </c>
      <c r="H26">
        <f>IF('Раздел 3'!P23=SUM('Раздел 3'!P24:P30,'Раздел 3'!P32:P34),0,1)</f>
        <v>0</v>
      </c>
    </row>
    <row r="27" spans="1:8" x14ac:dyDescent="0.2">
      <c r="A27">
        <f t="shared" si="0"/>
        <v>609546</v>
      </c>
      <c r="B27" s="12">
        <v>3</v>
      </c>
      <c r="C27" s="12">
        <v>1</v>
      </c>
      <c r="D27" s="12">
        <v>2</v>
      </c>
      <c r="E27" t="s">
        <v>307</v>
      </c>
      <c r="H27">
        <f>IF('Раздел 3'!P35&gt;='Раздел 3'!P36,0,1)</f>
        <v>0</v>
      </c>
    </row>
    <row r="28" spans="1:8" x14ac:dyDescent="0.2">
      <c r="A28">
        <f t="shared" si="0"/>
        <v>609546</v>
      </c>
      <c r="B28" s="12">
        <v>3</v>
      </c>
      <c r="C28" s="12">
        <v>2</v>
      </c>
      <c r="D28" s="12">
        <v>3</v>
      </c>
      <c r="E28" t="s">
        <v>308</v>
      </c>
      <c r="H28">
        <f>IF('Раздел 3'!P30&gt;='Раздел 3'!P31,0,1)</f>
        <v>0</v>
      </c>
    </row>
    <row r="29" spans="1:8" x14ac:dyDescent="0.2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x14ac:dyDescent="0.2">
      <c r="A30">
        <f t="shared" si="0"/>
        <v>609546</v>
      </c>
      <c r="B30" s="12">
        <v>5</v>
      </c>
      <c r="C30" s="12">
        <v>1</v>
      </c>
      <c r="D30" s="12">
        <v>1</v>
      </c>
      <c r="E30" t="s">
        <v>323</v>
      </c>
      <c r="H30">
        <f>IF('Раздел 5'!P21=SUM('Раздел 5'!P22,'Раздел 5'!P27,'Раздел 5'!P34:P35),0,1)</f>
        <v>0</v>
      </c>
    </row>
    <row r="31" spans="1:8" x14ac:dyDescent="0.2">
      <c r="A31">
        <f t="shared" si="0"/>
        <v>609546</v>
      </c>
      <c r="B31" s="12">
        <v>5</v>
      </c>
      <c r="C31" s="12">
        <v>2</v>
      </c>
      <c r="D31" s="12">
        <v>2</v>
      </c>
      <c r="E31" t="s">
        <v>324</v>
      </c>
      <c r="H31">
        <f>IF('Раздел 5'!Q21=SUM('Раздел 5'!Q22,'Раздел 5'!Q27,'Раздел 5'!Q34:Q35),0,1)</f>
        <v>0</v>
      </c>
    </row>
    <row r="32" spans="1:8" x14ac:dyDescent="0.2">
      <c r="A32">
        <f t="shared" si="0"/>
        <v>609546</v>
      </c>
      <c r="B32" s="12">
        <v>5</v>
      </c>
      <c r="C32" s="12">
        <v>3</v>
      </c>
      <c r="D32" s="12">
        <v>3</v>
      </c>
      <c r="E32" t="s">
        <v>325</v>
      </c>
      <c r="H32">
        <f>IF('Раздел 5'!R21=SUM('Раздел 5'!R22,'Раздел 5'!R27,'Раздел 5'!R34:R35),0,1)</f>
        <v>0</v>
      </c>
    </row>
    <row r="33" spans="1:8" x14ac:dyDescent="0.2">
      <c r="A33">
        <f t="shared" si="0"/>
        <v>609546</v>
      </c>
      <c r="B33" s="12">
        <v>5</v>
      </c>
      <c r="C33" s="12">
        <v>4</v>
      </c>
      <c r="D33" s="12">
        <v>4</v>
      </c>
      <c r="E33" t="s">
        <v>326</v>
      </c>
      <c r="H33">
        <f>IF('Раздел 5'!S21=SUM('Раздел 5'!S22,'Раздел 5'!S27,'Раздел 5'!S34:S35),0,1)</f>
        <v>0</v>
      </c>
    </row>
    <row r="34" spans="1:8" x14ac:dyDescent="0.2">
      <c r="A34">
        <f t="shared" ref="A34:A65" si="1">P_3</f>
        <v>609546</v>
      </c>
      <c r="B34" s="12">
        <v>5</v>
      </c>
      <c r="C34" s="12">
        <v>5</v>
      </c>
      <c r="D34" s="12">
        <v>5</v>
      </c>
      <c r="E34" t="s">
        <v>327</v>
      </c>
      <c r="H34">
        <f>IF('Раздел 5'!T21=SUM('Раздел 5'!T22,'Раздел 5'!T27,'Раздел 5'!T34:T35),0,1)</f>
        <v>0</v>
      </c>
    </row>
    <row r="35" spans="1:8" x14ac:dyDescent="0.2">
      <c r="A35">
        <f t="shared" si="1"/>
        <v>609546</v>
      </c>
      <c r="B35" s="12">
        <v>5</v>
      </c>
      <c r="C35" s="12">
        <v>6</v>
      </c>
      <c r="D35" s="12">
        <v>6</v>
      </c>
      <c r="E35" t="s">
        <v>328</v>
      </c>
      <c r="H35">
        <f>IF('Раздел 5'!U21=SUM('Раздел 5'!U22,'Раздел 5'!U27,'Раздел 5'!U34:U35),0,1)</f>
        <v>0</v>
      </c>
    </row>
    <row r="36" spans="1:8" x14ac:dyDescent="0.2">
      <c r="A36">
        <f t="shared" si="1"/>
        <v>609546</v>
      </c>
      <c r="B36" s="12">
        <v>5</v>
      </c>
      <c r="C36" s="12">
        <v>7</v>
      </c>
      <c r="D36" s="12">
        <v>7</v>
      </c>
      <c r="E36" t="s">
        <v>329</v>
      </c>
      <c r="H36">
        <f>IF('Раздел 5'!V21=SUM('Раздел 5'!V22,'Раздел 5'!V27,'Раздел 5'!V34:V35),0,1)</f>
        <v>0</v>
      </c>
    </row>
    <row r="37" spans="1:8" x14ac:dyDescent="0.2">
      <c r="A37">
        <f t="shared" si="1"/>
        <v>609546</v>
      </c>
      <c r="B37" s="12">
        <v>5</v>
      </c>
      <c r="C37" s="12">
        <v>8</v>
      </c>
      <c r="D37" s="12">
        <v>8</v>
      </c>
      <c r="E37" t="s">
        <v>330</v>
      </c>
      <c r="H37">
        <f>IF('Раздел 5'!W21=SUM('Раздел 5'!W22,'Раздел 5'!W27,'Раздел 5'!W34:W35),0,1)</f>
        <v>0</v>
      </c>
    </row>
    <row r="38" spans="1:8" x14ac:dyDescent="0.2">
      <c r="A38">
        <f t="shared" si="1"/>
        <v>609546</v>
      </c>
      <c r="B38" s="12">
        <v>5</v>
      </c>
      <c r="C38" s="12">
        <v>9</v>
      </c>
      <c r="D38" s="12">
        <v>9</v>
      </c>
      <c r="E38" t="s">
        <v>331</v>
      </c>
      <c r="H38">
        <f>IF('Раздел 5'!X21=SUM('Раздел 5'!X22,'Раздел 5'!X27,'Раздел 5'!X34:X35),0,1)</f>
        <v>0</v>
      </c>
    </row>
    <row r="39" spans="1:8" x14ac:dyDescent="0.2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332</v>
      </c>
      <c r="H39">
        <f>IF('Раздел 5'!Y21=SUM('Раздел 5'!Y22,'Раздел 5'!Y27,'Раздел 5'!Y34:Y35),0,1)</f>
        <v>0</v>
      </c>
    </row>
    <row r="40" spans="1:8" x14ac:dyDescent="0.2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333</v>
      </c>
      <c r="H40">
        <f>IF('Раздел 5'!Z21=SUM('Раздел 5'!Z22,'Раздел 5'!Z27,'Раздел 5'!Z34:Z35),0,1)</f>
        <v>0</v>
      </c>
    </row>
    <row r="41" spans="1:8" x14ac:dyDescent="0.2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334</v>
      </c>
      <c r="H41">
        <f>IF('Раздел 5'!AA21=SUM('Раздел 5'!AA22,'Раздел 5'!AA27,'Раздел 5'!AA34:AA35),0,1)</f>
        <v>0</v>
      </c>
    </row>
    <row r="42" spans="1:8" x14ac:dyDescent="0.2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335</v>
      </c>
      <c r="H42">
        <f>IF('Раздел 5'!AB21=SUM('Раздел 5'!AB22,'Раздел 5'!AB27,'Раздел 5'!AB34:AB35),0,1)</f>
        <v>0</v>
      </c>
    </row>
    <row r="43" spans="1:8" x14ac:dyDescent="0.2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336</v>
      </c>
      <c r="H43">
        <f>IF('Раздел 5'!AC21=SUM('Раздел 5'!AC22,'Раздел 5'!AC27,'Раздел 5'!AC34:AC35),0,1)</f>
        <v>0</v>
      </c>
    </row>
    <row r="44" spans="1:8" x14ac:dyDescent="0.2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337</v>
      </c>
      <c r="H44">
        <f>IF('Раздел 5'!AD21=SUM('Раздел 5'!AD22,'Раздел 5'!AD27,'Раздел 5'!AD34:AD35),0,1)</f>
        <v>0</v>
      </c>
    </row>
    <row r="45" spans="1:8" x14ac:dyDescent="0.2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338</v>
      </c>
      <c r="H45">
        <f>IF('Раздел 5'!AE21=SUM('Раздел 5'!AE22,'Раздел 5'!AE27,'Раздел 5'!AE34:AE35),0,1)</f>
        <v>0</v>
      </c>
    </row>
    <row r="46" spans="1:8" x14ac:dyDescent="0.2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339</v>
      </c>
      <c r="H46">
        <f>IF('Раздел 5'!AF21=SUM('Раздел 5'!AF22,'Раздел 5'!AF27,'Раздел 5'!AF34:AF35),0,1)</f>
        <v>0</v>
      </c>
    </row>
    <row r="47" spans="1:8" x14ac:dyDescent="0.2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340</v>
      </c>
      <c r="H47">
        <f>IF('Раздел 5'!AG21=SUM('Раздел 5'!AG22,'Раздел 5'!AG27,'Раздел 5'!AG34:AG35),0,1)</f>
        <v>0</v>
      </c>
    </row>
    <row r="48" spans="1:8" x14ac:dyDescent="0.2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341</v>
      </c>
      <c r="H48">
        <f>IF('Раздел 5'!AH21=SUM('Раздел 5'!AH22,'Раздел 5'!AH27,'Раздел 5'!AH34:AH35),0,1)</f>
        <v>0</v>
      </c>
    </row>
    <row r="49" spans="1:8" x14ac:dyDescent="0.2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342</v>
      </c>
      <c r="H49">
        <f>IF('Раздел 5'!AI21=SUM('Раздел 5'!AI22,'Раздел 5'!AI27,'Раздел 5'!AI34:AI35),0,1)</f>
        <v>0</v>
      </c>
    </row>
    <row r="50" spans="1:8" x14ac:dyDescent="0.2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343</v>
      </c>
      <c r="H50">
        <f>IF('Раздел 5'!AJ21=SUM('Раздел 5'!AJ22,'Раздел 5'!AJ27,'Раздел 5'!AJ34:AJ35),0,1)</f>
        <v>0</v>
      </c>
    </row>
    <row r="51" spans="1:8" x14ac:dyDescent="0.2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344</v>
      </c>
      <c r="H51">
        <f>IF('Раздел 5'!AK21=SUM('Раздел 5'!AK22,'Раздел 5'!AK27,'Раздел 5'!AK34:AK35),0,1)</f>
        <v>0</v>
      </c>
    </row>
    <row r="52" spans="1:8" x14ac:dyDescent="0.2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345</v>
      </c>
      <c r="H52">
        <f>IF('Раздел 5'!AL21=SUM('Раздел 5'!AL22,'Раздел 5'!AL27,'Раздел 5'!AL34:AL35),0,1)</f>
        <v>0</v>
      </c>
    </row>
    <row r="53" spans="1:8" x14ac:dyDescent="0.2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346</v>
      </c>
      <c r="H53">
        <f>IF('Раздел 5'!AM21=SUM('Раздел 5'!AM22,'Раздел 5'!AM27,'Раздел 5'!AM34:AM35),0,1)</f>
        <v>0</v>
      </c>
    </row>
    <row r="54" spans="1:8" x14ac:dyDescent="0.2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347</v>
      </c>
      <c r="H54">
        <f>IF('Раздел 5'!AN21=SUM('Раздел 5'!AN22,'Раздел 5'!AN27,'Раздел 5'!AN34:AN35),0,1)</f>
        <v>0</v>
      </c>
    </row>
    <row r="55" spans="1:8" x14ac:dyDescent="0.2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348</v>
      </c>
      <c r="H55">
        <f>IF('Раздел 5'!AO21=SUM('Раздел 5'!AO22,'Раздел 5'!AO27,'Раздел 5'!AO34:AO35),0,1)</f>
        <v>0</v>
      </c>
    </row>
    <row r="56" spans="1:8" x14ac:dyDescent="0.2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349</v>
      </c>
      <c r="H56">
        <f>IF('Раздел 5'!AP21=SUM('Раздел 5'!AP22,'Раздел 5'!AP27,'Раздел 5'!AP34:AP35),0,1)</f>
        <v>0</v>
      </c>
    </row>
    <row r="57" spans="1:8" x14ac:dyDescent="0.2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350</v>
      </c>
      <c r="H57">
        <f>IF('Раздел 5'!AQ21=SUM('Раздел 5'!AQ22,'Раздел 5'!AQ27,'Раздел 5'!AQ34:AQ35),0,1)</f>
        <v>0</v>
      </c>
    </row>
    <row r="58" spans="1:8" x14ac:dyDescent="0.2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351</v>
      </c>
      <c r="H58">
        <f>IF('Раздел 5'!AR21=SUM('Раздел 5'!AR22,'Раздел 5'!AR27,'Раздел 5'!AR34:AR35),0,1)</f>
        <v>0</v>
      </c>
    </row>
    <row r="59" spans="1:8" x14ac:dyDescent="0.2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352</v>
      </c>
      <c r="H59">
        <f>IF('Раздел 5'!P22=SUM('Раздел 5'!P23:P26),0,1)</f>
        <v>0</v>
      </c>
    </row>
    <row r="60" spans="1:8" x14ac:dyDescent="0.2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353</v>
      </c>
      <c r="H60">
        <f>IF('Раздел 5'!Q22=SUM('Раздел 5'!Q23:Q26),0,1)</f>
        <v>0</v>
      </c>
    </row>
    <row r="61" spans="1:8" x14ac:dyDescent="0.2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354</v>
      </c>
      <c r="H61">
        <f>IF('Раздел 5'!R22=SUM('Раздел 5'!R23:R26),0,1)</f>
        <v>0</v>
      </c>
    </row>
    <row r="62" spans="1:8" x14ac:dyDescent="0.2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355</v>
      </c>
      <c r="H62">
        <f>IF('Раздел 5'!S22=SUM('Раздел 5'!S23:S26),0,1)</f>
        <v>0</v>
      </c>
    </row>
    <row r="63" spans="1:8" x14ac:dyDescent="0.2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356</v>
      </c>
      <c r="H63">
        <f>IF('Раздел 5'!T22=SUM('Раздел 5'!T23:T26),0,1)</f>
        <v>0</v>
      </c>
    </row>
    <row r="64" spans="1:8" x14ac:dyDescent="0.2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357</v>
      </c>
      <c r="H64">
        <f>IF('Раздел 5'!U22=SUM('Раздел 5'!U23:U26),0,1)</f>
        <v>0</v>
      </c>
    </row>
    <row r="65" spans="1:8" x14ac:dyDescent="0.2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358</v>
      </c>
      <c r="H65">
        <f>IF('Раздел 5'!V22=SUM('Раздел 5'!V23:V26),0,1)</f>
        <v>0</v>
      </c>
    </row>
    <row r="66" spans="1:8" x14ac:dyDescent="0.2">
      <c r="A66">
        <f t="shared" ref="A66:A97" si="2">P_3</f>
        <v>609546</v>
      </c>
      <c r="B66" s="12">
        <v>5</v>
      </c>
      <c r="C66" s="12">
        <v>37</v>
      </c>
      <c r="D66" s="12">
        <v>37</v>
      </c>
      <c r="E66" t="s">
        <v>359</v>
      </c>
      <c r="H66">
        <f>IF('Раздел 5'!W22=SUM('Раздел 5'!W23:W26),0,1)</f>
        <v>0</v>
      </c>
    </row>
    <row r="67" spans="1:8" x14ac:dyDescent="0.2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360</v>
      </c>
      <c r="H67">
        <f>IF('Раздел 5'!X22=SUM('Раздел 5'!X23:X26),0,1)</f>
        <v>0</v>
      </c>
    </row>
    <row r="68" spans="1:8" x14ac:dyDescent="0.2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361</v>
      </c>
      <c r="H68">
        <f>IF('Раздел 5'!Y22=SUM('Раздел 5'!Y23:Y26),0,1)</f>
        <v>0</v>
      </c>
    </row>
    <row r="69" spans="1:8" x14ac:dyDescent="0.2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362</v>
      </c>
      <c r="H69">
        <f>IF('Раздел 5'!Z22=SUM('Раздел 5'!Z23:Z26),0,1)</f>
        <v>0</v>
      </c>
    </row>
    <row r="70" spans="1:8" x14ac:dyDescent="0.2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363</v>
      </c>
      <c r="H70">
        <f>IF('Раздел 5'!AA22=SUM('Раздел 5'!AA23:AA26),0,1)</f>
        <v>0</v>
      </c>
    </row>
    <row r="71" spans="1:8" x14ac:dyDescent="0.2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364</v>
      </c>
      <c r="H71">
        <f>IF('Раздел 5'!AB22=SUM('Раздел 5'!AB23:AB26),0,1)</f>
        <v>0</v>
      </c>
    </row>
    <row r="72" spans="1:8" x14ac:dyDescent="0.2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365</v>
      </c>
      <c r="H72">
        <f>IF('Раздел 5'!AC22=SUM('Раздел 5'!AC23:AC26),0,1)</f>
        <v>0</v>
      </c>
    </row>
    <row r="73" spans="1:8" x14ac:dyDescent="0.2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366</v>
      </c>
      <c r="H73">
        <f>IF('Раздел 5'!AD22=SUM('Раздел 5'!AD23:AD26),0,1)</f>
        <v>0</v>
      </c>
    </row>
    <row r="74" spans="1:8" x14ac:dyDescent="0.2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367</v>
      </c>
      <c r="H74">
        <f>IF('Раздел 5'!AE22=SUM('Раздел 5'!AE23:AE26),0,1)</f>
        <v>0</v>
      </c>
    </row>
    <row r="75" spans="1:8" x14ac:dyDescent="0.2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368</v>
      </c>
      <c r="H75">
        <f>IF('Раздел 5'!AF22=SUM('Раздел 5'!AF23:AF26),0,1)</f>
        <v>0</v>
      </c>
    </row>
    <row r="76" spans="1:8" x14ac:dyDescent="0.2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369</v>
      </c>
      <c r="H76">
        <f>IF('Раздел 5'!AG22=SUM('Раздел 5'!AG23:AG26),0,1)</f>
        <v>0</v>
      </c>
    </row>
    <row r="77" spans="1:8" x14ac:dyDescent="0.2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370</v>
      </c>
      <c r="H77">
        <f>IF('Раздел 5'!AH22=SUM('Раздел 5'!AH23:AH26),0,1)</f>
        <v>0</v>
      </c>
    </row>
    <row r="78" spans="1:8" x14ac:dyDescent="0.2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371</v>
      </c>
      <c r="H78">
        <f>IF('Раздел 5'!AI22=SUM('Раздел 5'!AI23:AI26),0,1)</f>
        <v>0</v>
      </c>
    </row>
    <row r="79" spans="1:8" x14ac:dyDescent="0.2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372</v>
      </c>
      <c r="H79">
        <f>IF('Раздел 5'!AJ22=SUM('Раздел 5'!AJ23:AJ26),0,1)</f>
        <v>0</v>
      </c>
    </row>
    <row r="80" spans="1:8" x14ac:dyDescent="0.2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373</v>
      </c>
      <c r="H80">
        <f>IF('Раздел 5'!AK22=SUM('Раздел 5'!AK23:AK26),0,1)</f>
        <v>0</v>
      </c>
    </row>
    <row r="81" spans="1:8" x14ac:dyDescent="0.2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374</v>
      </c>
      <c r="H81">
        <f>IF('Раздел 5'!AL22=SUM('Раздел 5'!AL23:AL26),0,1)</f>
        <v>0</v>
      </c>
    </row>
    <row r="82" spans="1:8" x14ac:dyDescent="0.2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375</v>
      </c>
      <c r="H82">
        <f>IF('Раздел 5'!AM22=SUM('Раздел 5'!AM23:AM26),0,1)</f>
        <v>0</v>
      </c>
    </row>
    <row r="83" spans="1:8" x14ac:dyDescent="0.2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376</v>
      </c>
      <c r="H83">
        <f>IF('Раздел 5'!AN22=SUM('Раздел 5'!AN23:AN26),0,1)</f>
        <v>0</v>
      </c>
    </row>
    <row r="84" spans="1:8" x14ac:dyDescent="0.2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377</v>
      </c>
      <c r="H84">
        <f>IF('Раздел 5'!AO22=SUM('Раздел 5'!AO23:AO26),0,1)</f>
        <v>0</v>
      </c>
    </row>
    <row r="85" spans="1:8" x14ac:dyDescent="0.2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378</v>
      </c>
      <c r="H85">
        <f>IF('Раздел 5'!AP22=SUM('Раздел 5'!AP23:AP26),0,1)</f>
        <v>0</v>
      </c>
    </row>
    <row r="86" spans="1:8" x14ac:dyDescent="0.2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379</v>
      </c>
      <c r="H86">
        <f>IF('Раздел 5'!AQ22=SUM('Раздел 5'!AQ23:AQ26),0,1)</f>
        <v>0</v>
      </c>
    </row>
    <row r="87" spans="1:8" x14ac:dyDescent="0.2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380</v>
      </c>
      <c r="H87">
        <f>IF('Раздел 5'!AR22=SUM('Раздел 5'!AR23:AR26),0,1)</f>
        <v>0</v>
      </c>
    </row>
    <row r="88" spans="1:8" x14ac:dyDescent="0.2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381</v>
      </c>
      <c r="H88">
        <f>IF('Раздел 5'!P27=SUM('Раздел 5'!P28:P33),0,1)</f>
        <v>0</v>
      </c>
    </row>
    <row r="89" spans="1:8" x14ac:dyDescent="0.2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382</v>
      </c>
      <c r="H89">
        <f>IF('Раздел 5'!Q27=SUM('Раздел 5'!Q28:Q33),0,1)</f>
        <v>0</v>
      </c>
    </row>
    <row r="90" spans="1:8" x14ac:dyDescent="0.2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383</v>
      </c>
      <c r="H90">
        <f>IF('Раздел 5'!R27=SUM('Раздел 5'!R28:R33),0,1)</f>
        <v>0</v>
      </c>
    </row>
    <row r="91" spans="1:8" x14ac:dyDescent="0.2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384</v>
      </c>
      <c r="H91">
        <f>IF('Раздел 5'!S27=SUM('Раздел 5'!S28:S33),0,1)</f>
        <v>0</v>
      </c>
    </row>
    <row r="92" spans="1:8" x14ac:dyDescent="0.2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385</v>
      </c>
      <c r="H92">
        <f>IF('Раздел 5'!T27=SUM('Раздел 5'!T28:T33),0,1)</f>
        <v>0</v>
      </c>
    </row>
    <row r="93" spans="1:8" x14ac:dyDescent="0.2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386</v>
      </c>
      <c r="H93">
        <f>IF('Раздел 5'!U27=SUM('Раздел 5'!U28:U33),0,1)</f>
        <v>0</v>
      </c>
    </row>
    <row r="94" spans="1:8" x14ac:dyDescent="0.2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387</v>
      </c>
      <c r="H94">
        <f>IF('Раздел 5'!V27=SUM('Раздел 5'!V28:V33),0,1)</f>
        <v>0</v>
      </c>
    </row>
    <row r="95" spans="1:8" x14ac:dyDescent="0.2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388</v>
      </c>
      <c r="H95">
        <f>IF('Раздел 5'!W27=SUM('Раздел 5'!W28:W33),0,1)</f>
        <v>0</v>
      </c>
    </row>
    <row r="96" spans="1:8" x14ac:dyDescent="0.2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389</v>
      </c>
      <c r="H96">
        <f>IF('Раздел 5'!X27=SUM('Раздел 5'!X28:X33),0,1)</f>
        <v>0</v>
      </c>
    </row>
    <row r="97" spans="1:8" x14ac:dyDescent="0.2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390</v>
      </c>
      <c r="H97">
        <f>IF('Раздел 5'!Y27=SUM('Раздел 5'!Y28:Y33),0,1)</f>
        <v>0</v>
      </c>
    </row>
    <row r="98" spans="1:8" x14ac:dyDescent="0.2">
      <c r="A98">
        <f t="shared" ref="A98:A103" si="3">P_3</f>
        <v>609546</v>
      </c>
      <c r="B98" s="12">
        <v>5</v>
      </c>
      <c r="C98" s="12">
        <v>69</v>
      </c>
      <c r="D98" s="12">
        <v>69</v>
      </c>
      <c r="E98" t="s">
        <v>391</v>
      </c>
      <c r="H98">
        <f>IF('Раздел 5'!Z27=SUM('Раздел 5'!Z28:Z33),0,1)</f>
        <v>0</v>
      </c>
    </row>
    <row r="99" spans="1:8" x14ac:dyDescent="0.2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392</v>
      </c>
      <c r="H99">
        <f>IF('Раздел 5'!AA27=SUM('Раздел 5'!AA28:AA33),0,1)</f>
        <v>0</v>
      </c>
    </row>
    <row r="100" spans="1:8" x14ac:dyDescent="0.2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393</v>
      </c>
      <c r="H100">
        <f>IF('Раздел 5'!AB27=SUM('Раздел 5'!AB28:AB33),0,1)</f>
        <v>0</v>
      </c>
    </row>
    <row r="101" spans="1:8" x14ac:dyDescent="0.2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394</v>
      </c>
      <c r="H101">
        <f>IF('Раздел 5'!AC27=SUM('Раздел 5'!AC28:AC33),0,1)</f>
        <v>0</v>
      </c>
    </row>
    <row r="102" spans="1:8" x14ac:dyDescent="0.2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395</v>
      </c>
      <c r="H102">
        <f>IF('Раздел 5'!AD27=SUM('Раздел 5'!AD28:AD33),0,1)</f>
        <v>0</v>
      </c>
    </row>
    <row r="103" spans="1:8" x14ac:dyDescent="0.2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396</v>
      </c>
      <c r="H103">
        <f>IF('Раздел 5'!AE27=SUM('Раздел 5'!AE28:AE33),0,1)</f>
        <v>0</v>
      </c>
    </row>
    <row r="104" spans="1:8" x14ac:dyDescent="0.2">
      <c r="A104">
        <f t="shared" ref="A104:A167" si="4">P_3</f>
        <v>609546</v>
      </c>
      <c r="B104" s="12">
        <v>5</v>
      </c>
      <c r="C104" s="12">
        <v>75</v>
      </c>
      <c r="D104" s="12">
        <v>75</v>
      </c>
      <c r="E104" t="s">
        <v>397</v>
      </c>
      <c r="H104">
        <f>IF('Раздел 5'!AF27=SUM('Раздел 5'!AF28:AF33),0,1)</f>
        <v>0</v>
      </c>
    </row>
    <row r="105" spans="1:8" x14ac:dyDescent="0.2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398</v>
      </c>
      <c r="H105">
        <f>IF('Раздел 5'!AG27=SUM('Раздел 5'!AG28:AG33),0,1)</f>
        <v>0</v>
      </c>
    </row>
    <row r="106" spans="1:8" x14ac:dyDescent="0.2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399</v>
      </c>
      <c r="H106">
        <f>IF('Раздел 5'!AH27=SUM('Раздел 5'!AH28:AH33),0,1)</f>
        <v>0</v>
      </c>
    </row>
    <row r="107" spans="1:8" x14ac:dyDescent="0.2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400</v>
      </c>
      <c r="H107">
        <f>IF('Раздел 5'!AI27=SUM('Раздел 5'!AI28:AI33),0,1)</f>
        <v>0</v>
      </c>
    </row>
    <row r="108" spans="1:8" x14ac:dyDescent="0.2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401</v>
      </c>
      <c r="H108">
        <f>IF('Раздел 5'!AJ27=SUM('Раздел 5'!AJ28:AJ33),0,1)</f>
        <v>0</v>
      </c>
    </row>
    <row r="109" spans="1:8" x14ac:dyDescent="0.2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402</v>
      </c>
      <c r="H109">
        <f>IF('Раздел 5'!AK27=SUM('Раздел 5'!AK28:AK33),0,1)</f>
        <v>0</v>
      </c>
    </row>
    <row r="110" spans="1:8" x14ac:dyDescent="0.2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403</v>
      </c>
      <c r="H110">
        <f>IF('Раздел 5'!AL27=SUM('Раздел 5'!AL28:AL33),0,1)</f>
        <v>0</v>
      </c>
    </row>
    <row r="111" spans="1:8" x14ac:dyDescent="0.2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404</v>
      </c>
      <c r="H111">
        <f>IF('Раздел 5'!AM27=SUM('Раздел 5'!AM28:AM33),0,1)</f>
        <v>0</v>
      </c>
    </row>
    <row r="112" spans="1:8" x14ac:dyDescent="0.2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405</v>
      </c>
      <c r="H112">
        <f>IF('Раздел 5'!AN27=SUM('Раздел 5'!AN28:AN33),0,1)</f>
        <v>0</v>
      </c>
    </row>
    <row r="113" spans="1:8" x14ac:dyDescent="0.2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406</v>
      </c>
      <c r="H113">
        <f>IF('Раздел 5'!AO27=SUM('Раздел 5'!AO28:AO33),0,1)</f>
        <v>0</v>
      </c>
    </row>
    <row r="114" spans="1:8" x14ac:dyDescent="0.2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407</v>
      </c>
      <c r="H114">
        <f>IF('Раздел 5'!AP27=SUM('Раздел 5'!AP28:AP33),0,1)</f>
        <v>0</v>
      </c>
    </row>
    <row r="115" spans="1:8" x14ac:dyDescent="0.2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408</v>
      </c>
      <c r="H115">
        <f>IF('Раздел 5'!AQ27=SUM('Раздел 5'!AQ28:AQ33),0,1)</f>
        <v>0</v>
      </c>
    </row>
    <row r="116" spans="1:8" x14ac:dyDescent="0.2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409</v>
      </c>
      <c r="H116">
        <f>IF('Раздел 5'!AR27=SUM('Раздел 5'!AR28:AR33),0,1)</f>
        <v>0</v>
      </c>
    </row>
    <row r="117" spans="1:8" x14ac:dyDescent="0.2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410</v>
      </c>
      <c r="H117">
        <f>IF('Раздел 5'!P21=SUM('Раздел 5'!T21:U21),0,1)</f>
        <v>0</v>
      </c>
    </row>
    <row r="118" spans="1:8" x14ac:dyDescent="0.2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411</v>
      </c>
      <c r="H118">
        <f>IF('Раздел 5'!P22=SUM('Раздел 5'!T22:U22),0,1)</f>
        <v>0</v>
      </c>
    </row>
    <row r="119" spans="1:8" x14ac:dyDescent="0.2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412</v>
      </c>
      <c r="H119">
        <f>IF('Раздел 5'!P23=SUM('Раздел 5'!T23:U23),0,1)</f>
        <v>0</v>
      </c>
    </row>
    <row r="120" spans="1:8" x14ac:dyDescent="0.2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413</v>
      </c>
      <c r="H120">
        <f>IF('Раздел 5'!P24=SUM('Раздел 5'!T24:U24),0,1)</f>
        <v>0</v>
      </c>
    </row>
    <row r="121" spans="1:8" x14ac:dyDescent="0.2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414</v>
      </c>
      <c r="H121">
        <f>IF('Раздел 5'!P25=SUM('Раздел 5'!T25:U25),0,1)</f>
        <v>0</v>
      </c>
    </row>
    <row r="122" spans="1:8" x14ac:dyDescent="0.2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415</v>
      </c>
      <c r="H122">
        <f>IF('Раздел 5'!P26=SUM('Раздел 5'!T26:U26),0,1)</f>
        <v>0</v>
      </c>
    </row>
    <row r="123" spans="1:8" x14ac:dyDescent="0.2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416</v>
      </c>
      <c r="H123">
        <f>IF('Раздел 5'!P27=SUM('Раздел 5'!T27:U27),0,1)</f>
        <v>0</v>
      </c>
    </row>
    <row r="124" spans="1:8" x14ac:dyDescent="0.2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417</v>
      </c>
      <c r="H124">
        <f>IF('Раздел 5'!P28=SUM('Раздел 5'!T28:U28),0,1)</f>
        <v>0</v>
      </c>
    </row>
    <row r="125" spans="1:8" x14ac:dyDescent="0.2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418</v>
      </c>
      <c r="H125">
        <f>IF('Раздел 5'!P29=SUM('Раздел 5'!T29:U29),0,1)</f>
        <v>0</v>
      </c>
    </row>
    <row r="126" spans="1:8" x14ac:dyDescent="0.2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419</v>
      </c>
      <c r="H126">
        <f>IF('Раздел 5'!P30=SUM('Раздел 5'!T30:U30),0,1)</f>
        <v>0</v>
      </c>
    </row>
    <row r="127" spans="1:8" x14ac:dyDescent="0.2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420</v>
      </c>
      <c r="H127">
        <f>IF('Раздел 5'!P31=SUM('Раздел 5'!T31:U31),0,1)</f>
        <v>0</v>
      </c>
    </row>
    <row r="128" spans="1:8" x14ac:dyDescent="0.2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421</v>
      </c>
      <c r="H128">
        <f>IF('Раздел 5'!P32=SUM('Раздел 5'!T32:U32),0,1)</f>
        <v>0</v>
      </c>
    </row>
    <row r="129" spans="1:8" x14ac:dyDescent="0.2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422</v>
      </c>
      <c r="H129">
        <f>IF('Раздел 5'!P33=SUM('Раздел 5'!T33:U33),0,1)</f>
        <v>0</v>
      </c>
    </row>
    <row r="130" spans="1:8" x14ac:dyDescent="0.2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423</v>
      </c>
      <c r="H130">
        <f>IF('Раздел 5'!P34=SUM('Раздел 5'!T34:U34),0,1)</f>
        <v>0</v>
      </c>
    </row>
    <row r="131" spans="1:8" x14ac:dyDescent="0.2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424</v>
      </c>
      <c r="H131">
        <f>IF('Раздел 5'!P35=SUM('Раздел 5'!T35:U35),0,1)</f>
        <v>0</v>
      </c>
    </row>
    <row r="132" spans="1:8" x14ac:dyDescent="0.2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425</v>
      </c>
      <c r="H132">
        <f>IF('Раздел 5'!P21=SUM('Раздел 5'!W21:Z21),0,1)</f>
        <v>0</v>
      </c>
    </row>
    <row r="133" spans="1:8" x14ac:dyDescent="0.2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426</v>
      </c>
      <c r="H133">
        <f>IF('Раздел 5'!P22=SUM('Раздел 5'!W22:Z22),0,1)</f>
        <v>0</v>
      </c>
    </row>
    <row r="134" spans="1:8" x14ac:dyDescent="0.2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427</v>
      </c>
      <c r="H134">
        <f>IF('Раздел 5'!P23=SUM('Раздел 5'!W23:Z23),0,1)</f>
        <v>0</v>
      </c>
    </row>
    <row r="135" spans="1:8" x14ac:dyDescent="0.2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428</v>
      </c>
      <c r="H135">
        <f>IF('Раздел 5'!P24=SUM('Раздел 5'!W24:Z24),0,1)</f>
        <v>0</v>
      </c>
    </row>
    <row r="136" spans="1:8" x14ac:dyDescent="0.2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429</v>
      </c>
      <c r="H136">
        <f>IF('Раздел 5'!P25=SUM('Раздел 5'!W25:Z25),0,1)</f>
        <v>0</v>
      </c>
    </row>
    <row r="137" spans="1:8" x14ac:dyDescent="0.2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430</v>
      </c>
      <c r="H137">
        <f>IF('Раздел 5'!P26=SUM('Раздел 5'!W26:Z26),0,1)</f>
        <v>0</v>
      </c>
    </row>
    <row r="138" spans="1:8" x14ac:dyDescent="0.2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431</v>
      </c>
      <c r="H138">
        <f>IF('Раздел 5'!P27=SUM('Раздел 5'!W27:Z27),0,1)</f>
        <v>0</v>
      </c>
    </row>
    <row r="139" spans="1:8" x14ac:dyDescent="0.2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432</v>
      </c>
      <c r="H139">
        <f>IF('Раздел 5'!P28=SUM('Раздел 5'!W28:Z28),0,1)</f>
        <v>0</v>
      </c>
    </row>
    <row r="140" spans="1:8" x14ac:dyDescent="0.2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433</v>
      </c>
      <c r="H140">
        <f>IF('Раздел 5'!P29=SUM('Раздел 5'!W29:Z29),0,1)</f>
        <v>0</v>
      </c>
    </row>
    <row r="141" spans="1:8" x14ac:dyDescent="0.2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434</v>
      </c>
      <c r="H141">
        <f>IF('Раздел 5'!P30=SUM('Раздел 5'!W30:Z30),0,1)</f>
        <v>0</v>
      </c>
    </row>
    <row r="142" spans="1:8" x14ac:dyDescent="0.2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435</v>
      </c>
      <c r="H142">
        <f>IF('Раздел 5'!P31=SUM('Раздел 5'!W31:Z31),0,1)</f>
        <v>0</v>
      </c>
    </row>
    <row r="143" spans="1:8" x14ac:dyDescent="0.2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436</v>
      </c>
      <c r="H143">
        <f>IF('Раздел 5'!P32=SUM('Раздел 5'!W32:Z32),0,1)</f>
        <v>0</v>
      </c>
    </row>
    <row r="144" spans="1:8" x14ac:dyDescent="0.2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437</v>
      </c>
      <c r="H144">
        <f>IF('Раздел 5'!P33=SUM('Раздел 5'!W33:Z33),0,1)</f>
        <v>0</v>
      </c>
    </row>
    <row r="145" spans="1:8" x14ac:dyDescent="0.2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438</v>
      </c>
      <c r="H145">
        <f>IF('Раздел 5'!P34=SUM('Раздел 5'!W34:Z34),0,1)</f>
        <v>0</v>
      </c>
    </row>
    <row r="146" spans="1:8" x14ac:dyDescent="0.2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439</v>
      </c>
      <c r="H146">
        <f>IF('Раздел 5'!P35=SUM('Раздел 5'!W35:Z35),0,1)</f>
        <v>0</v>
      </c>
    </row>
    <row r="147" spans="1:8" x14ac:dyDescent="0.2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440</v>
      </c>
      <c r="H147">
        <f>IF('Раздел 5'!P21=SUM('Раздел 5'!AI21:AM21),0,1)</f>
        <v>0</v>
      </c>
    </row>
    <row r="148" spans="1:8" x14ac:dyDescent="0.2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441</v>
      </c>
      <c r="H148">
        <f>IF('Раздел 5'!P22=SUM('Раздел 5'!AI22:AM22),0,1)</f>
        <v>0</v>
      </c>
    </row>
    <row r="149" spans="1:8" x14ac:dyDescent="0.2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442</v>
      </c>
      <c r="H149">
        <f>IF('Раздел 5'!P23=SUM('Раздел 5'!AI23:AM23),0,1)</f>
        <v>0</v>
      </c>
    </row>
    <row r="150" spans="1:8" x14ac:dyDescent="0.2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443</v>
      </c>
      <c r="H150">
        <f>IF('Раздел 5'!P24=SUM('Раздел 5'!AI24:AM24),0,1)</f>
        <v>0</v>
      </c>
    </row>
    <row r="151" spans="1:8" x14ac:dyDescent="0.2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444</v>
      </c>
      <c r="H151">
        <f>IF('Раздел 5'!P25=SUM('Раздел 5'!AI25:AM25),0,1)</f>
        <v>0</v>
      </c>
    </row>
    <row r="152" spans="1:8" x14ac:dyDescent="0.2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445</v>
      </c>
      <c r="H152">
        <f>IF('Раздел 5'!P26=SUM('Раздел 5'!AI26:AM26),0,1)</f>
        <v>0</v>
      </c>
    </row>
    <row r="153" spans="1:8" x14ac:dyDescent="0.2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446</v>
      </c>
      <c r="H153">
        <f>IF('Раздел 5'!P27=SUM('Раздел 5'!AI27:AM27),0,1)</f>
        <v>0</v>
      </c>
    </row>
    <row r="154" spans="1:8" x14ac:dyDescent="0.2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447</v>
      </c>
      <c r="H154">
        <f>IF('Раздел 5'!P28=SUM('Раздел 5'!AI28:AM28),0,1)</f>
        <v>0</v>
      </c>
    </row>
    <row r="155" spans="1:8" x14ac:dyDescent="0.2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448</v>
      </c>
      <c r="H155">
        <f>IF('Раздел 5'!P29=SUM('Раздел 5'!AI29:AM29),0,1)</f>
        <v>0</v>
      </c>
    </row>
    <row r="156" spans="1:8" x14ac:dyDescent="0.2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449</v>
      </c>
      <c r="H156">
        <f>IF('Раздел 5'!P30=SUM('Раздел 5'!AI30:AM30),0,1)</f>
        <v>0</v>
      </c>
    </row>
    <row r="157" spans="1:8" x14ac:dyDescent="0.2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450</v>
      </c>
      <c r="H157">
        <f>IF('Раздел 5'!P31=SUM('Раздел 5'!AI31:AM31),0,1)</f>
        <v>0</v>
      </c>
    </row>
    <row r="158" spans="1:8" x14ac:dyDescent="0.2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451</v>
      </c>
      <c r="H158">
        <f>IF('Раздел 5'!P32=SUM('Раздел 5'!AI32:AM32),0,1)</f>
        <v>0</v>
      </c>
    </row>
    <row r="159" spans="1:8" x14ac:dyDescent="0.2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452</v>
      </c>
      <c r="H159">
        <f>IF('Раздел 5'!P33=SUM('Раздел 5'!AI33:AM33),0,1)</f>
        <v>0</v>
      </c>
    </row>
    <row r="160" spans="1:8" x14ac:dyDescent="0.2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453</v>
      </c>
      <c r="H160">
        <f>IF('Раздел 5'!P34=SUM('Раздел 5'!AI34:AM34),0,1)</f>
        <v>0</v>
      </c>
    </row>
    <row r="161" spans="1:8" x14ac:dyDescent="0.2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454</v>
      </c>
      <c r="H161">
        <f>IF('Раздел 5'!P35=SUM('Раздел 5'!AI35:AM35),0,1)</f>
        <v>0</v>
      </c>
    </row>
    <row r="162" spans="1:8" x14ac:dyDescent="0.2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455</v>
      </c>
      <c r="H162">
        <f>IF('Раздел 5'!P21=SUM('Раздел 5'!AN21:AP21),0,1)</f>
        <v>0</v>
      </c>
    </row>
    <row r="163" spans="1:8" x14ac:dyDescent="0.2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456</v>
      </c>
      <c r="H163">
        <f>IF('Раздел 5'!P22=SUM('Раздел 5'!AN22:AP22),0,1)</f>
        <v>0</v>
      </c>
    </row>
    <row r="164" spans="1:8" x14ac:dyDescent="0.2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457</v>
      </c>
      <c r="H164">
        <f>IF('Раздел 5'!P23=SUM('Раздел 5'!AN23:AP23),0,1)</f>
        <v>0</v>
      </c>
    </row>
    <row r="165" spans="1:8" x14ac:dyDescent="0.2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458</v>
      </c>
      <c r="H165">
        <f>IF('Раздел 5'!P24=SUM('Раздел 5'!AN24:AP24),0,1)</f>
        <v>0</v>
      </c>
    </row>
    <row r="166" spans="1:8" x14ac:dyDescent="0.2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459</v>
      </c>
      <c r="H166">
        <f>IF('Раздел 5'!P25=SUM('Раздел 5'!AN25:AP25),0,1)</f>
        <v>0</v>
      </c>
    </row>
    <row r="167" spans="1:8" x14ac:dyDescent="0.2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460</v>
      </c>
      <c r="H167">
        <f>IF('Раздел 5'!P26=SUM('Раздел 5'!AN26:AP26),0,1)</f>
        <v>0</v>
      </c>
    </row>
    <row r="168" spans="1:8" x14ac:dyDescent="0.2">
      <c r="A168">
        <f t="shared" ref="A168:A191" si="5">P_3</f>
        <v>609546</v>
      </c>
      <c r="B168" s="12">
        <v>5</v>
      </c>
      <c r="C168" s="12">
        <v>139</v>
      </c>
      <c r="D168" s="12">
        <v>139</v>
      </c>
      <c r="E168" t="s">
        <v>461</v>
      </c>
      <c r="H168">
        <f>IF('Раздел 5'!P27=SUM('Раздел 5'!AN27:AP27),0,1)</f>
        <v>0</v>
      </c>
    </row>
    <row r="169" spans="1:8" x14ac:dyDescent="0.2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462</v>
      </c>
      <c r="H169">
        <f>IF('Раздел 5'!P28=SUM('Раздел 5'!AN28:AP28),0,1)</f>
        <v>0</v>
      </c>
    </row>
    <row r="170" spans="1:8" x14ac:dyDescent="0.2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463</v>
      </c>
      <c r="H170">
        <f>IF('Раздел 5'!P29=SUM('Раздел 5'!AN29:AP29),0,1)</f>
        <v>0</v>
      </c>
    </row>
    <row r="171" spans="1:8" x14ac:dyDescent="0.2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464</v>
      </c>
      <c r="H171">
        <f>IF('Раздел 5'!P30=SUM('Раздел 5'!AN30:AP30),0,1)</f>
        <v>0</v>
      </c>
    </row>
    <row r="172" spans="1:8" x14ac:dyDescent="0.2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465</v>
      </c>
      <c r="H172">
        <f>IF('Раздел 5'!P31=SUM('Раздел 5'!AN31:AP31),0,1)</f>
        <v>0</v>
      </c>
    </row>
    <row r="173" spans="1:8" x14ac:dyDescent="0.2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466</v>
      </c>
      <c r="H173">
        <f>IF('Раздел 5'!P32=SUM('Раздел 5'!AN32:AP32),0,1)</f>
        <v>0</v>
      </c>
    </row>
    <row r="174" spans="1:8" x14ac:dyDescent="0.2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467</v>
      </c>
      <c r="H174">
        <f>IF('Раздел 5'!P33=SUM('Раздел 5'!AN33:AP33),0,1)</f>
        <v>0</v>
      </c>
    </row>
    <row r="175" spans="1:8" x14ac:dyDescent="0.2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468</v>
      </c>
      <c r="H175">
        <f>IF('Раздел 5'!P34=SUM('Раздел 5'!AN34:AP34),0,1)</f>
        <v>0</v>
      </c>
    </row>
    <row r="176" spans="1:8" x14ac:dyDescent="0.2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469</v>
      </c>
      <c r="H176">
        <f>IF('Раздел 5'!P35=SUM('Раздел 5'!AN35:AP35),0,1)</f>
        <v>0</v>
      </c>
    </row>
    <row r="177" spans="1:8" x14ac:dyDescent="0.2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470</v>
      </c>
      <c r="H177">
        <f>IF('Раздел 5'!P21&gt;=SUM('Раздел 5'!AC21,'Раздел 5'!AE21,'Раздел 5'!AG21,'Раздел 5'!AH21),0,1)</f>
        <v>0</v>
      </c>
    </row>
    <row r="178" spans="1:8" x14ac:dyDescent="0.2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471</v>
      </c>
      <c r="H178">
        <f>IF('Раздел 5'!P22&gt;=SUM('Раздел 5'!AC22,'Раздел 5'!AE22,'Раздел 5'!AG22,'Раздел 5'!AH22),0,1)</f>
        <v>0</v>
      </c>
    </row>
    <row r="179" spans="1:8" x14ac:dyDescent="0.2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472</v>
      </c>
      <c r="H179">
        <f>IF('Раздел 5'!P24&gt;=SUM('Раздел 5'!AC24,'Раздел 5'!AE24,'Раздел 5'!AG24,'Раздел 5'!AH24),0,1)</f>
        <v>0</v>
      </c>
    </row>
    <row r="180" spans="1:8" x14ac:dyDescent="0.2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473</v>
      </c>
      <c r="H180">
        <f>IF('Раздел 5'!P26&gt;=SUM('Раздел 5'!AC26,'Раздел 5'!AE26,'Раздел 5'!AG26,'Раздел 5'!AH26),0,1)</f>
        <v>0</v>
      </c>
    </row>
    <row r="181" spans="1:8" x14ac:dyDescent="0.2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474</v>
      </c>
      <c r="H181">
        <f>IF('Раздел 5'!P27&gt;=SUM('Раздел 5'!AC27,'Раздел 5'!AE27,'Раздел 5'!AG27,'Раздел 5'!AH27),0,1)</f>
        <v>0</v>
      </c>
    </row>
    <row r="182" spans="1:8" x14ac:dyDescent="0.2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475</v>
      </c>
      <c r="H182">
        <f>IF('Раздел 5'!P28&gt;=SUM('Раздел 5'!AC28,'Раздел 5'!AE28,'Раздел 5'!AG28,'Раздел 5'!AH28),0,1)</f>
        <v>0</v>
      </c>
    </row>
    <row r="183" spans="1:8" x14ac:dyDescent="0.2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476</v>
      </c>
      <c r="H183">
        <f>IF('Раздел 5'!P29&gt;=SUM('Раздел 5'!AC29,'Раздел 5'!AE29,'Раздел 5'!AG29,'Раздел 5'!AH29),0,1)</f>
        <v>0</v>
      </c>
    </row>
    <row r="184" spans="1:8" x14ac:dyDescent="0.2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477</v>
      </c>
      <c r="H184">
        <f>IF('Раздел 5'!P30&gt;=SUM('Раздел 5'!AC30,'Раздел 5'!AE30,'Раздел 5'!AG30,'Раздел 5'!AH30),0,1)</f>
        <v>0</v>
      </c>
    </row>
    <row r="185" spans="1:8" x14ac:dyDescent="0.2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478</v>
      </c>
      <c r="H185">
        <f>IF('Раздел 5'!P31&gt;=SUM('Раздел 5'!AC31,'Раздел 5'!AE31,'Раздел 5'!AG31,'Раздел 5'!AH31),0,1)</f>
        <v>0</v>
      </c>
    </row>
    <row r="186" spans="1:8" x14ac:dyDescent="0.2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479</v>
      </c>
      <c r="H186">
        <f>IF('Раздел 5'!P32&gt;=SUM('Раздел 5'!AC32,'Раздел 5'!AE32,'Раздел 5'!AG32,'Раздел 5'!AH32),0,1)</f>
        <v>0</v>
      </c>
    </row>
    <row r="187" spans="1:8" x14ac:dyDescent="0.2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480</v>
      </c>
      <c r="H187">
        <f>IF('Раздел 5'!P33&gt;=SUM('Раздел 5'!AC33,'Раздел 5'!AE33,'Раздел 5'!AG33,'Раздел 5'!AH33),0,1)</f>
        <v>0</v>
      </c>
    </row>
    <row r="188" spans="1:8" x14ac:dyDescent="0.2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481</v>
      </c>
      <c r="H188">
        <f>IF('Раздел 5'!P34&gt;=SUM('Раздел 5'!AC34,'Раздел 5'!AE34,'Раздел 5'!AG34,'Раздел 5'!AH34),0,1)</f>
        <v>0</v>
      </c>
    </row>
    <row r="189" spans="1:8" x14ac:dyDescent="0.2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482</v>
      </c>
      <c r="H189">
        <f>IF('Раздел 5'!P35&gt;=SUM('Раздел 5'!AC35,'Раздел 5'!AE35,'Раздел 5'!AG35,'Раздел 5'!AH35),0,1)</f>
        <v>0</v>
      </c>
    </row>
    <row r="190" spans="1:8" x14ac:dyDescent="0.2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483</v>
      </c>
      <c r="H190">
        <f>IF('Раздел 5'!P23=SUM('Раздел 5'!AC23,'Раздел 5'!AE23),0,1)</f>
        <v>0</v>
      </c>
    </row>
    <row r="191" spans="1:8" x14ac:dyDescent="0.2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484</v>
      </c>
      <c r="H191">
        <f>IF('Раздел 5'!P25=SUM('Раздел 5'!AC25,'Раздел 5'!AE25,'Раздел 5'!AG25:AH25),0,1)</f>
        <v>0</v>
      </c>
    </row>
    <row r="192" spans="1:8" x14ac:dyDescent="0.2">
      <c r="A192">
        <f t="shared" ref="A192:A218" si="6">P_3</f>
        <v>609546</v>
      </c>
      <c r="B192" s="12">
        <v>5</v>
      </c>
      <c r="C192" s="12">
        <v>163</v>
      </c>
      <c r="D192" s="12">
        <v>163</v>
      </c>
      <c r="E192" t="s">
        <v>485</v>
      </c>
      <c r="H192">
        <f>IF('Раздел 5'!P21&gt;='Раздел 5'!S21,0,1)</f>
        <v>0</v>
      </c>
    </row>
    <row r="193" spans="1:8" x14ac:dyDescent="0.2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486</v>
      </c>
      <c r="H193">
        <f>IF('Раздел 5'!P22&gt;='Раздел 5'!S22,0,1)</f>
        <v>0</v>
      </c>
    </row>
    <row r="194" spans="1:8" x14ac:dyDescent="0.2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487</v>
      </c>
      <c r="H194">
        <f>IF('Раздел 5'!P23&gt;='Раздел 5'!S23,0,1)</f>
        <v>0</v>
      </c>
    </row>
    <row r="195" spans="1:8" x14ac:dyDescent="0.2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488</v>
      </c>
      <c r="H195">
        <f>IF('Раздел 5'!P24&gt;='Раздел 5'!S24,0,1)</f>
        <v>0</v>
      </c>
    </row>
    <row r="196" spans="1:8" x14ac:dyDescent="0.2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489</v>
      </c>
      <c r="H196">
        <f>IF('Раздел 5'!P25&gt;='Раздел 5'!S25,0,1)</f>
        <v>0</v>
      </c>
    </row>
    <row r="197" spans="1:8" x14ac:dyDescent="0.2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490</v>
      </c>
      <c r="H197">
        <f>IF('Раздел 5'!P26&gt;='Раздел 5'!S26,0,1)</f>
        <v>0</v>
      </c>
    </row>
    <row r="198" spans="1:8" x14ac:dyDescent="0.2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491</v>
      </c>
      <c r="H198">
        <f>IF('Раздел 5'!P27&gt;='Раздел 5'!S27,0,1)</f>
        <v>0</v>
      </c>
    </row>
    <row r="199" spans="1:8" x14ac:dyDescent="0.2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492</v>
      </c>
      <c r="H199">
        <f>IF('Раздел 5'!P28&gt;='Раздел 5'!S28,0,1)</f>
        <v>0</v>
      </c>
    </row>
    <row r="200" spans="1:8" x14ac:dyDescent="0.2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493</v>
      </c>
      <c r="H200">
        <f>IF('Раздел 5'!P29&gt;='Раздел 5'!S29,0,1)</f>
        <v>0</v>
      </c>
    </row>
    <row r="201" spans="1:8" x14ac:dyDescent="0.2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494</v>
      </c>
      <c r="H201">
        <f>IF('Раздел 5'!P30&gt;='Раздел 5'!S30,0,1)</f>
        <v>0</v>
      </c>
    </row>
    <row r="202" spans="1:8" x14ac:dyDescent="0.2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495</v>
      </c>
      <c r="H202">
        <f>IF('Раздел 5'!P31&gt;='Раздел 5'!S31,0,1)</f>
        <v>0</v>
      </c>
    </row>
    <row r="203" spans="1:8" x14ac:dyDescent="0.2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496</v>
      </c>
      <c r="H203">
        <f>IF('Раздел 5'!P32&gt;='Раздел 5'!S32,0,1)</f>
        <v>0</v>
      </c>
    </row>
    <row r="204" spans="1:8" x14ac:dyDescent="0.2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497</v>
      </c>
      <c r="H204">
        <f>IF('Раздел 5'!P33&gt;='Раздел 5'!S33,0,1)</f>
        <v>0</v>
      </c>
    </row>
    <row r="205" spans="1:8" x14ac:dyDescent="0.2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498</v>
      </c>
      <c r="H205">
        <f>IF('Раздел 5'!P34&gt;='Раздел 5'!S34,0,1)</f>
        <v>0</v>
      </c>
    </row>
    <row r="206" spans="1:8" x14ac:dyDescent="0.2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499</v>
      </c>
      <c r="H206">
        <f>IF('Раздел 5'!P35&gt;='Раздел 5'!S35,0,1)</f>
        <v>0</v>
      </c>
    </row>
    <row r="207" spans="1:8" x14ac:dyDescent="0.2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500</v>
      </c>
      <c r="H207">
        <f>IF('Раздел 5'!P21&gt;='Раздел 5'!V21,0,1)</f>
        <v>0</v>
      </c>
    </row>
    <row r="208" spans="1:8" x14ac:dyDescent="0.2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501</v>
      </c>
      <c r="H208">
        <f>IF('Раздел 5'!P22&gt;='Раздел 5'!V22,0,1)</f>
        <v>0</v>
      </c>
    </row>
    <row r="209" spans="1:8" x14ac:dyDescent="0.2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502</v>
      </c>
      <c r="H209">
        <f>IF('Раздел 5'!P23&gt;='Раздел 5'!V23,0,1)</f>
        <v>0</v>
      </c>
    </row>
    <row r="210" spans="1:8" x14ac:dyDescent="0.2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503</v>
      </c>
      <c r="H210">
        <f>IF('Раздел 5'!P24&gt;='Раздел 5'!V24,0,1)</f>
        <v>0</v>
      </c>
    </row>
    <row r="211" spans="1:8" x14ac:dyDescent="0.2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504</v>
      </c>
      <c r="H211">
        <f>IF('Раздел 5'!P25&gt;='Раздел 5'!V25,0,1)</f>
        <v>0</v>
      </c>
    </row>
    <row r="212" spans="1:8" x14ac:dyDescent="0.2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505</v>
      </c>
      <c r="H212">
        <f>IF('Раздел 5'!P26&gt;='Раздел 5'!V26,0,1)</f>
        <v>0</v>
      </c>
    </row>
    <row r="213" spans="1:8" x14ac:dyDescent="0.2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506</v>
      </c>
      <c r="H213">
        <f>IF('Раздел 5'!P27&gt;='Раздел 5'!V27,0,1)</f>
        <v>0</v>
      </c>
    </row>
    <row r="214" spans="1:8" x14ac:dyDescent="0.2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507</v>
      </c>
      <c r="H214">
        <f>IF('Раздел 5'!P28&gt;='Раздел 5'!V28,0,1)</f>
        <v>0</v>
      </c>
    </row>
    <row r="215" spans="1:8" x14ac:dyDescent="0.2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508</v>
      </c>
      <c r="H215">
        <f>IF('Раздел 5'!P29&gt;='Раздел 5'!V29,0,1)</f>
        <v>0</v>
      </c>
    </row>
    <row r="216" spans="1:8" x14ac:dyDescent="0.2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509</v>
      </c>
      <c r="H216">
        <f>IF('Раздел 5'!P30&gt;='Раздел 5'!V30,0,1)</f>
        <v>0</v>
      </c>
    </row>
    <row r="217" spans="1:8" x14ac:dyDescent="0.2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510</v>
      </c>
      <c r="H217">
        <f>IF('Раздел 5'!P31&gt;='Раздел 5'!V31,0,1)</f>
        <v>0</v>
      </c>
    </row>
    <row r="218" spans="1:8" x14ac:dyDescent="0.2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511</v>
      </c>
      <c r="H218">
        <f>IF('Раздел 5'!P32&gt;='Раздел 5'!V32,0,1)</f>
        <v>0</v>
      </c>
    </row>
    <row r="219" spans="1:8" x14ac:dyDescent="0.2">
      <c r="A219">
        <f t="shared" ref="A219:A282" si="7">P_3</f>
        <v>609546</v>
      </c>
      <c r="B219" s="12">
        <v>5</v>
      </c>
      <c r="C219" s="12">
        <v>190</v>
      </c>
      <c r="D219" s="12">
        <v>190</v>
      </c>
      <c r="E219" t="s">
        <v>512</v>
      </c>
      <c r="H219">
        <f>IF('Раздел 5'!P33&gt;='Раздел 5'!V33,0,1)</f>
        <v>0</v>
      </c>
    </row>
    <row r="220" spans="1:8" x14ac:dyDescent="0.2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513</v>
      </c>
      <c r="H220">
        <f>IF('Раздел 5'!P34&gt;='Раздел 5'!V34,0,1)</f>
        <v>0</v>
      </c>
    </row>
    <row r="221" spans="1:8" x14ac:dyDescent="0.2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514</v>
      </c>
      <c r="H221">
        <f>IF('Раздел 5'!P35&gt;='Раздел 5'!V35,0,1)</f>
        <v>0</v>
      </c>
    </row>
    <row r="222" spans="1:8" x14ac:dyDescent="0.2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515</v>
      </c>
      <c r="H222">
        <f>IF('Раздел 5'!AA21&gt;='Раздел 5'!AB21,0,1)</f>
        <v>0</v>
      </c>
    </row>
    <row r="223" spans="1:8" x14ac:dyDescent="0.2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516</v>
      </c>
      <c r="H223">
        <f>IF('Раздел 5'!AA22&gt;='Раздел 5'!AB22,0,1)</f>
        <v>0</v>
      </c>
    </row>
    <row r="224" spans="1:8" x14ac:dyDescent="0.2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517</v>
      </c>
      <c r="H224">
        <f>IF('Раздел 5'!AA23&gt;='Раздел 5'!AB23,0,1)</f>
        <v>0</v>
      </c>
    </row>
    <row r="225" spans="1:8" x14ac:dyDescent="0.2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518</v>
      </c>
      <c r="H225">
        <f>IF('Раздел 5'!AA24&gt;='Раздел 5'!AB24,0,1)</f>
        <v>0</v>
      </c>
    </row>
    <row r="226" spans="1:8" x14ac:dyDescent="0.2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519</v>
      </c>
      <c r="H226">
        <f>IF('Раздел 5'!AA25&gt;='Раздел 5'!AB25,0,1)</f>
        <v>0</v>
      </c>
    </row>
    <row r="227" spans="1:8" x14ac:dyDescent="0.2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520</v>
      </c>
      <c r="H227">
        <f>IF('Раздел 5'!AA26&gt;='Раздел 5'!AB26,0,1)</f>
        <v>0</v>
      </c>
    </row>
    <row r="228" spans="1:8" x14ac:dyDescent="0.2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521</v>
      </c>
      <c r="H228">
        <f>IF('Раздел 5'!AA27&gt;='Раздел 5'!AB27,0,1)</f>
        <v>0</v>
      </c>
    </row>
    <row r="229" spans="1:8" x14ac:dyDescent="0.2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522</v>
      </c>
      <c r="H229">
        <f>IF('Раздел 5'!AA28&gt;='Раздел 5'!AB28,0,1)</f>
        <v>0</v>
      </c>
    </row>
    <row r="230" spans="1:8" x14ac:dyDescent="0.2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523</v>
      </c>
      <c r="H230">
        <f>IF('Раздел 5'!AA29&gt;='Раздел 5'!AB29,0,1)</f>
        <v>0</v>
      </c>
    </row>
    <row r="231" spans="1:8" x14ac:dyDescent="0.2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524</v>
      </c>
      <c r="H231">
        <f>IF('Раздел 5'!AA30&gt;='Раздел 5'!AB30,0,1)</f>
        <v>0</v>
      </c>
    </row>
    <row r="232" spans="1:8" x14ac:dyDescent="0.2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525</v>
      </c>
      <c r="H232">
        <f>IF('Раздел 5'!AA31&gt;='Раздел 5'!AB31,0,1)</f>
        <v>0</v>
      </c>
    </row>
    <row r="233" spans="1:8" x14ac:dyDescent="0.2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526</v>
      </c>
      <c r="H233">
        <f>IF('Раздел 5'!AA32&gt;='Раздел 5'!AB32,0,1)</f>
        <v>0</v>
      </c>
    </row>
    <row r="234" spans="1:8" x14ac:dyDescent="0.2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527</v>
      </c>
      <c r="H234">
        <f>IF('Раздел 5'!AA33&gt;='Раздел 5'!AB33,0,1)</f>
        <v>0</v>
      </c>
    </row>
    <row r="235" spans="1:8" x14ac:dyDescent="0.2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528</v>
      </c>
      <c r="H235">
        <f>IF('Раздел 5'!AA34&gt;='Раздел 5'!AB34,0,1)</f>
        <v>0</v>
      </c>
    </row>
    <row r="236" spans="1:8" x14ac:dyDescent="0.2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529</v>
      </c>
      <c r="H236">
        <f>IF('Раздел 5'!AA35&gt;='Раздел 5'!AB35,0,1)</f>
        <v>0</v>
      </c>
    </row>
    <row r="237" spans="1:8" x14ac:dyDescent="0.2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530</v>
      </c>
      <c r="H237">
        <f>IF('Раздел 5'!AC21&gt;='Раздел 5'!AD21,0,1)</f>
        <v>0</v>
      </c>
    </row>
    <row r="238" spans="1:8" x14ac:dyDescent="0.2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531</v>
      </c>
      <c r="H238">
        <f>IF('Раздел 5'!AC22&gt;='Раздел 5'!AD22,0,1)</f>
        <v>0</v>
      </c>
    </row>
    <row r="239" spans="1:8" x14ac:dyDescent="0.2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532</v>
      </c>
      <c r="H239">
        <f>IF('Раздел 5'!AC23&gt;='Раздел 5'!AD23,0,1)</f>
        <v>0</v>
      </c>
    </row>
    <row r="240" spans="1:8" x14ac:dyDescent="0.2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533</v>
      </c>
      <c r="H240">
        <f>IF('Раздел 5'!AC24&gt;='Раздел 5'!AD24,0,1)</f>
        <v>0</v>
      </c>
    </row>
    <row r="241" spans="1:8" x14ac:dyDescent="0.2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534</v>
      </c>
      <c r="H241">
        <f>IF('Раздел 5'!AC25&gt;='Раздел 5'!AD25,0,1)</f>
        <v>0</v>
      </c>
    </row>
    <row r="242" spans="1:8" x14ac:dyDescent="0.2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535</v>
      </c>
      <c r="H242">
        <f>IF('Раздел 5'!AC26&gt;='Раздел 5'!AD26,0,1)</f>
        <v>0</v>
      </c>
    </row>
    <row r="243" spans="1:8" x14ac:dyDescent="0.2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536</v>
      </c>
      <c r="H243">
        <f>IF('Раздел 5'!AC27&gt;='Раздел 5'!AD27,0,1)</f>
        <v>0</v>
      </c>
    </row>
    <row r="244" spans="1:8" x14ac:dyDescent="0.2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537</v>
      </c>
      <c r="H244">
        <f>IF('Раздел 5'!AC28&gt;='Раздел 5'!AD28,0,1)</f>
        <v>0</v>
      </c>
    </row>
    <row r="245" spans="1:8" x14ac:dyDescent="0.2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538</v>
      </c>
      <c r="H245">
        <f>IF('Раздел 5'!AC29&gt;='Раздел 5'!AD29,0,1)</f>
        <v>0</v>
      </c>
    </row>
    <row r="246" spans="1:8" x14ac:dyDescent="0.2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539</v>
      </c>
      <c r="H246">
        <f>IF('Раздел 5'!AC30&gt;='Раздел 5'!AD30,0,1)</f>
        <v>0</v>
      </c>
    </row>
    <row r="247" spans="1:8" x14ac:dyDescent="0.2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540</v>
      </c>
      <c r="H247">
        <f>IF('Раздел 5'!AC31&gt;='Раздел 5'!AD31,0,1)</f>
        <v>0</v>
      </c>
    </row>
    <row r="248" spans="1:8" x14ac:dyDescent="0.2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541</v>
      </c>
      <c r="H248">
        <f>IF('Раздел 5'!AC32&gt;='Раздел 5'!AD32,0,1)</f>
        <v>0</v>
      </c>
    </row>
    <row r="249" spans="1:8" x14ac:dyDescent="0.2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542</v>
      </c>
      <c r="H249">
        <f>IF('Раздел 5'!AC33&gt;='Раздел 5'!AD33,0,1)</f>
        <v>0</v>
      </c>
    </row>
    <row r="250" spans="1:8" x14ac:dyDescent="0.2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543</v>
      </c>
      <c r="H250">
        <f>IF('Раздел 5'!AC34&gt;='Раздел 5'!AD34,0,1)</f>
        <v>0</v>
      </c>
    </row>
    <row r="251" spans="1:8" x14ac:dyDescent="0.2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544</v>
      </c>
      <c r="H251">
        <f>IF('Раздел 5'!AC35&gt;='Раздел 5'!AD35,0,1)</f>
        <v>0</v>
      </c>
    </row>
    <row r="252" spans="1:8" x14ac:dyDescent="0.2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545</v>
      </c>
      <c r="H252">
        <f>IF('Раздел 5'!AE21&gt;='Раздел 5'!AF21,0,1)</f>
        <v>0</v>
      </c>
    </row>
    <row r="253" spans="1:8" x14ac:dyDescent="0.2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546</v>
      </c>
      <c r="H253">
        <f>IF('Раздел 5'!AE22&gt;='Раздел 5'!AF22,0,1)</f>
        <v>0</v>
      </c>
    </row>
    <row r="254" spans="1:8" x14ac:dyDescent="0.2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547</v>
      </c>
      <c r="H254">
        <f>IF('Раздел 5'!AE23&gt;='Раздел 5'!AF23,0,1)</f>
        <v>0</v>
      </c>
    </row>
    <row r="255" spans="1:8" x14ac:dyDescent="0.2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548</v>
      </c>
      <c r="H255">
        <f>IF('Раздел 5'!AE24&gt;='Раздел 5'!AF24,0,1)</f>
        <v>0</v>
      </c>
    </row>
    <row r="256" spans="1:8" x14ac:dyDescent="0.2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549</v>
      </c>
      <c r="H256">
        <f>IF('Раздел 5'!AE25&gt;='Раздел 5'!AF25,0,1)</f>
        <v>0</v>
      </c>
    </row>
    <row r="257" spans="1:8" x14ac:dyDescent="0.2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550</v>
      </c>
      <c r="H257">
        <f>IF('Раздел 5'!AE26&gt;='Раздел 5'!AF26,0,1)</f>
        <v>0</v>
      </c>
    </row>
    <row r="258" spans="1:8" x14ac:dyDescent="0.2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551</v>
      </c>
      <c r="H258">
        <f>IF('Раздел 5'!AE27&gt;='Раздел 5'!AF27,0,1)</f>
        <v>0</v>
      </c>
    </row>
    <row r="259" spans="1:8" x14ac:dyDescent="0.2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552</v>
      </c>
      <c r="H259">
        <f>IF('Раздел 5'!AE28&gt;='Раздел 5'!AF28,0,1)</f>
        <v>0</v>
      </c>
    </row>
    <row r="260" spans="1:8" x14ac:dyDescent="0.2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553</v>
      </c>
      <c r="H260">
        <f>IF('Раздел 5'!AE29&gt;='Раздел 5'!AF29,0,1)</f>
        <v>0</v>
      </c>
    </row>
    <row r="261" spans="1:8" x14ac:dyDescent="0.2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554</v>
      </c>
      <c r="H261">
        <f>IF('Раздел 5'!AE30&gt;='Раздел 5'!AF30,0,1)</f>
        <v>0</v>
      </c>
    </row>
    <row r="262" spans="1:8" x14ac:dyDescent="0.2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555</v>
      </c>
      <c r="H262">
        <f>IF('Раздел 5'!AE31&gt;='Раздел 5'!AF31,0,1)</f>
        <v>0</v>
      </c>
    </row>
    <row r="263" spans="1:8" x14ac:dyDescent="0.2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556</v>
      </c>
      <c r="H263">
        <f>IF('Раздел 5'!AE32&gt;='Раздел 5'!AF32,0,1)</f>
        <v>0</v>
      </c>
    </row>
    <row r="264" spans="1:8" x14ac:dyDescent="0.2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557</v>
      </c>
      <c r="H264">
        <f>IF('Раздел 5'!AE33&gt;='Раздел 5'!AF33,0,1)</f>
        <v>0</v>
      </c>
    </row>
    <row r="265" spans="1:8" x14ac:dyDescent="0.2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558</v>
      </c>
      <c r="H265">
        <f>IF('Раздел 5'!AE34&gt;='Раздел 5'!AF34,0,1)</f>
        <v>0</v>
      </c>
    </row>
    <row r="266" spans="1:8" x14ac:dyDescent="0.2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559</v>
      </c>
      <c r="H266">
        <f>IF('Раздел 5'!AE35&gt;='Раздел 5'!AF35,0,1)</f>
        <v>0</v>
      </c>
    </row>
    <row r="267" spans="1:8" x14ac:dyDescent="0.2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560</v>
      </c>
      <c r="H267">
        <f>IF('Раздел 5'!AP21&gt;='Раздел 5'!AQ21,0,1)</f>
        <v>0</v>
      </c>
    </row>
    <row r="268" spans="1:8" x14ac:dyDescent="0.2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561</v>
      </c>
      <c r="H268">
        <f>IF('Раздел 5'!AP22&gt;='Раздел 5'!AQ22,0,1)</f>
        <v>0</v>
      </c>
    </row>
    <row r="269" spans="1:8" x14ac:dyDescent="0.2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562</v>
      </c>
      <c r="H269">
        <f>IF('Раздел 5'!AP23&gt;='Раздел 5'!AQ23,0,1)</f>
        <v>0</v>
      </c>
    </row>
    <row r="270" spans="1:8" x14ac:dyDescent="0.2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563</v>
      </c>
      <c r="H270">
        <f>IF('Раздел 5'!AP24&gt;='Раздел 5'!AQ24,0,1)</f>
        <v>0</v>
      </c>
    </row>
    <row r="271" spans="1:8" x14ac:dyDescent="0.2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564</v>
      </c>
      <c r="H271">
        <f>IF('Раздел 5'!AP25&gt;='Раздел 5'!AQ25,0,1)</f>
        <v>0</v>
      </c>
    </row>
    <row r="272" spans="1:8" x14ac:dyDescent="0.2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565</v>
      </c>
      <c r="H272">
        <f>IF('Раздел 5'!AP26&gt;='Раздел 5'!AQ26,0,1)</f>
        <v>0</v>
      </c>
    </row>
    <row r="273" spans="1:8" x14ac:dyDescent="0.2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566</v>
      </c>
      <c r="H273">
        <f>IF('Раздел 5'!AP27&gt;='Раздел 5'!AQ27,0,1)</f>
        <v>0</v>
      </c>
    </row>
    <row r="274" spans="1:8" x14ac:dyDescent="0.2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567</v>
      </c>
      <c r="H274">
        <f>IF('Раздел 5'!AP28&gt;='Раздел 5'!AQ28,0,1)</f>
        <v>0</v>
      </c>
    </row>
    <row r="275" spans="1:8" x14ac:dyDescent="0.2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568</v>
      </c>
      <c r="H275">
        <f>IF('Раздел 5'!AP29&gt;='Раздел 5'!AQ29,0,1)</f>
        <v>0</v>
      </c>
    </row>
    <row r="276" spans="1:8" x14ac:dyDescent="0.2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569</v>
      </c>
      <c r="H276">
        <f>IF('Раздел 5'!AP30&gt;='Раздел 5'!AQ30,0,1)</f>
        <v>0</v>
      </c>
    </row>
    <row r="277" spans="1:8" x14ac:dyDescent="0.2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570</v>
      </c>
      <c r="H277">
        <f>IF('Раздел 5'!AP31&gt;='Раздел 5'!AQ31,0,1)</f>
        <v>0</v>
      </c>
    </row>
    <row r="278" spans="1:8" x14ac:dyDescent="0.2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571</v>
      </c>
      <c r="H278">
        <f>IF('Раздел 5'!AP32&gt;='Раздел 5'!AQ32,0,1)</f>
        <v>0</v>
      </c>
    </row>
    <row r="279" spans="1:8" x14ac:dyDescent="0.2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572</v>
      </c>
      <c r="H279">
        <f>IF('Раздел 5'!AP33&gt;='Раздел 5'!AQ33,0,1)</f>
        <v>0</v>
      </c>
    </row>
    <row r="280" spans="1:8" x14ac:dyDescent="0.2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573</v>
      </c>
      <c r="H280">
        <f>IF('Раздел 5'!AP34&gt;='Раздел 5'!AQ34,0,1)</f>
        <v>0</v>
      </c>
    </row>
    <row r="281" spans="1:8" x14ac:dyDescent="0.2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574</v>
      </c>
      <c r="H281">
        <f>IF('Раздел 5'!AP35&gt;='Раздел 5'!AQ35,0,1)</f>
        <v>0</v>
      </c>
    </row>
    <row r="282" spans="1:8" x14ac:dyDescent="0.2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575</v>
      </c>
      <c r="H282">
        <f>IF('Раздел 5'!AQ21&gt;='Раздел 5'!AR21,0,1)</f>
        <v>0</v>
      </c>
    </row>
    <row r="283" spans="1:8" x14ac:dyDescent="0.2">
      <c r="A283">
        <f t="shared" ref="A283:A298" si="8">P_3</f>
        <v>609546</v>
      </c>
      <c r="B283" s="12">
        <v>5</v>
      </c>
      <c r="C283" s="12">
        <v>254</v>
      </c>
      <c r="D283" s="12">
        <v>254</v>
      </c>
      <c r="E283" t="s">
        <v>576</v>
      </c>
      <c r="H283">
        <f>IF('Раздел 5'!AQ22&gt;='Раздел 5'!AR22,0,1)</f>
        <v>0</v>
      </c>
    </row>
    <row r="284" spans="1:8" x14ac:dyDescent="0.2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577</v>
      </c>
      <c r="H284">
        <f>IF('Раздел 5'!AQ23&gt;='Раздел 5'!AR23,0,1)</f>
        <v>0</v>
      </c>
    </row>
    <row r="285" spans="1:8" x14ac:dyDescent="0.2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578</v>
      </c>
      <c r="H285">
        <f>IF('Раздел 5'!AQ24&gt;='Раздел 5'!AR24,0,1)</f>
        <v>0</v>
      </c>
    </row>
    <row r="286" spans="1:8" x14ac:dyDescent="0.2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579</v>
      </c>
      <c r="H286">
        <f>IF('Раздел 5'!AQ25&gt;='Раздел 5'!AR25,0,1)</f>
        <v>0</v>
      </c>
    </row>
    <row r="287" spans="1:8" x14ac:dyDescent="0.2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580</v>
      </c>
      <c r="H287">
        <f>IF('Раздел 5'!AQ26&gt;='Раздел 5'!AR26,0,1)</f>
        <v>0</v>
      </c>
    </row>
    <row r="288" spans="1:8" x14ac:dyDescent="0.2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581</v>
      </c>
      <c r="H288">
        <f>IF('Раздел 5'!AQ27&gt;='Раздел 5'!AR27,0,1)</f>
        <v>0</v>
      </c>
    </row>
    <row r="289" spans="1:8" x14ac:dyDescent="0.2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582</v>
      </c>
      <c r="H289">
        <f>IF('Раздел 5'!AQ28&gt;='Раздел 5'!AR28,0,1)</f>
        <v>0</v>
      </c>
    </row>
    <row r="290" spans="1:8" x14ac:dyDescent="0.2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583</v>
      </c>
      <c r="H290">
        <f>IF('Раздел 5'!AQ29&gt;='Раздел 5'!AR29,0,1)</f>
        <v>0</v>
      </c>
    </row>
    <row r="291" spans="1:8" x14ac:dyDescent="0.2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584</v>
      </c>
      <c r="H291">
        <f>IF('Раздел 5'!AQ30&gt;='Раздел 5'!AR30,0,1)</f>
        <v>0</v>
      </c>
    </row>
    <row r="292" spans="1:8" x14ac:dyDescent="0.2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585</v>
      </c>
      <c r="H292">
        <f>IF('Раздел 5'!AQ31&gt;='Раздел 5'!AR31,0,1)</f>
        <v>0</v>
      </c>
    </row>
    <row r="293" spans="1:8" x14ac:dyDescent="0.2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586</v>
      </c>
      <c r="H293">
        <f>IF('Раздел 5'!AQ32&gt;='Раздел 5'!AR32,0,1)</f>
        <v>0</v>
      </c>
    </row>
    <row r="294" spans="1:8" x14ac:dyDescent="0.2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587</v>
      </c>
      <c r="H294">
        <f>IF('Раздел 5'!AQ33&gt;='Раздел 5'!AR33,0,1)</f>
        <v>0</v>
      </c>
    </row>
    <row r="295" spans="1:8" x14ac:dyDescent="0.2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588</v>
      </c>
      <c r="H295">
        <f>IF('Раздел 5'!AQ34&gt;='Раздел 5'!AR34,0,1)</f>
        <v>0</v>
      </c>
    </row>
    <row r="296" spans="1:8" x14ac:dyDescent="0.2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589</v>
      </c>
      <c r="H296">
        <f>IF('Раздел 5'!AQ35&gt;='Раздел 5'!AR35,0,1)</f>
        <v>0</v>
      </c>
    </row>
    <row r="297" spans="1:8" x14ac:dyDescent="0.2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591</v>
      </c>
      <c r="H297">
        <f>IF('Раздел 5'!P36&gt;='Раздел 5'!P37,0,1)</f>
        <v>0</v>
      </c>
    </row>
    <row r="298" spans="1:8" x14ac:dyDescent="0.2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590</v>
      </c>
      <c r="H298">
        <f>IF('Раздел 5'!P36=SUM('Раздел 5'!P38:P39),0,1)</f>
        <v>0</v>
      </c>
    </row>
    <row r="299" spans="1:8" x14ac:dyDescent="0.2">
      <c r="A299" s="68">
        <f t="shared" ref="A299:A317" si="9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x14ac:dyDescent="0.2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592</v>
      </c>
      <c r="H300">
        <f>IF('Раздел 6'!P36&gt;='Раздел 6'!P37,0,1)</f>
        <v>0</v>
      </c>
    </row>
    <row r="301" spans="1:8" x14ac:dyDescent="0.2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593</v>
      </c>
      <c r="H301">
        <f>IF('Раздел 6'!P38&gt;='Раздел 6'!P39,0,1)</f>
        <v>0</v>
      </c>
    </row>
    <row r="302" spans="1:8" x14ac:dyDescent="0.2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594</v>
      </c>
      <c r="H302">
        <f>IF('Раздел 6'!P40&gt;='Раздел 6'!P41,0,1)</f>
        <v>0</v>
      </c>
    </row>
    <row r="303" spans="1:8" x14ac:dyDescent="0.2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595</v>
      </c>
      <c r="H303">
        <f>IF('Раздел 6'!P56&gt;='Раздел 6'!P57,0,1)</f>
        <v>0</v>
      </c>
    </row>
    <row r="304" spans="1:8" x14ac:dyDescent="0.2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596</v>
      </c>
      <c r="H304">
        <f>IF('Раздел 6'!P56&gt;='Раздел 6'!P58,0,1)</f>
        <v>0</v>
      </c>
    </row>
    <row r="305" spans="1:8" x14ac:dyDescent="0.2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597</v>
      </c>
      <c r="H305">
        <f>IF('Раздел 6'!P56&gt;='Раздел 6'!P59,0,1)</f>
        <v>0</v>
      </c>
    </row>
    <row r="306" spans="1:8" x14ac:dyDescent="0.2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598</v>
      </c>
      <c r="H306">
        <f>IF('Раздел 6'!P56&gt;='Раздел 6'!P61,0,1)</f>
        <v>0</v>
      </c>
    </row>
    <row r="307" spans="1:8" x14ac:dyDescent="0.2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599</v>
      </c>
      <c r="H307">
        <f>IF('Раздел 6'!P56&gt;='Раздел 6'!P71,0,1)</f>
        <v>0</v>
      </c>
    </row>
    <row r="308" spans="1:8" x14ac:dyDescent="0.2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600</v>
      </c>
      <c r="H308">
        <f>IF('Раздел 6'!P59&gt;='Раздел 6'!P60,0,1)</f>
        <v>0</v>
      </c>
    </row>
    <row r="309" spans="1:8" x14ac:dyDescent="0.2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601</v>
      </c>
      <c r="H309">
        <f>IF('Раздел 6'!P61&gt;='Раздел 6'!P62,0,1)</f>
        <v>0</v>
      </c>
    </row>
    <row r="310" spans="1:8" x14ac:dyDescent="0.2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602</v>
      </c>
      <c r="H310">
        <f>IF('Раздел 6'!P71&gt;='Раздел 6'!P72,0,1)</f>
        <v>0</v>
      </c>
    </row>
    <row r="311" spans="1:8" x14ac:dyDescent="0.2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603</v>
      </c>
      <c r="H311">
        <f>IF(OR(AND('Раздел 6'!P63=0,SUM('Раздел 6'!P64:P66)=0),AND('Раздел 6'!P63&gt;0,SUM('Раздел 6'!P64:P66)&gt;0)),0,1)</f>
        <v>0</v>
      </c>
    </row>
    <row r="312" spans="1:8" x14ac:dyDescent="0.2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604</v>
      </c>
      <c r="H312">
        <f>IF(OR(AND('Раздел 6'!P63=0,SUM('Раздел 6'!P67:P70)=0),AND('Раздел 6'!P63&gt;0,SUM('Раздел 6'!P67:P70)&gt;0)),0,1)</f>
        <v>0</v>
      </c>
    </row>
    <row r="313" spans="1:8" x14ac:dyDescent="0.2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605</v>
      </c>
      <c r="H313">
        <f>IF(OR(AND('Раздел 6'!P63=0,'Раздел 6'!P71=0),AND('Раздел 6'!P63&gt;0,'Раздел 6'!P71&gt;0)),0,1)</f>
        <v>0</v>
      </c>
    </row>
    <row r="314" spans="1:8" x14ac:dyDescent="0.2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606</v>
      </c>
      <c r="H314">
        <f>IF(OR(AND('Раздел 6'!P26=0,'Раздел 6'!P25=0),AND('Раздел 6'!P26&gt;0,'Раздел 6'!P25&gt;0)),0,1)</f>
        <v>0</v>
      </c>
    </row>
    <row r="315" spans="1:8" x14ac:dyDescent="0.2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607</v>
      </c>
      <c r="H315">
        <f>IF(OR(AND('Раздел 6'!P51=0,'Раздел 6'!P52=0),AND('Раздел 6'!P51&gt;0,'Раздел 6'!P52&gt;0)),0,1)</f>
        <v>0</v>
      </c>
    </row>
    <row r="316" spans="1:8" x14ac:dyDescent="0.2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608</v>
      </c>
      <c r="H316">
        <f>IF(OR(AND('Раздел 6'!P54=0,'Раздел 6'!P55=0),AND('Раздел 6'!P54&gt;0,'Раздел 6'!P55&gt;0)),0,1)</f>
        <v>0</v>
      </c>
    </row>
    <row r="317" spans="1:8" x14ac:dyDescent="0.2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x14ac:dyDescent="0.2">
      <c r="A318">
        <f t="shared" ref="A318:A328" si="10">P_3</f>
        <v>609546</v>
      </c>
      <c r="B318" s="12">
        <v>7</v>
      </c>
      <c r="C318" s="12">
        <v>1</v>
      </c>
      <c r="D318" s="12">
        <v>1</v>
      </c>
      <c r="E318" t="s">
        <v>609</v>
      </c>
      <c r="H318">
        <f>IF('Раздел 7'!P21=SUM('Раздел 7'!P22:P23),0,1)</f>
        <v>0</v>
      </c>
    </row>
    <row r="319" spans="1:8" x14ac:dyDescent="0.2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610</v>
      </c>
      <c r="H319">
        <f>IF('Раздел 7'!P23=SUM('Раздел 7'!P24:P28),0,1)</f>
        <v>0</v>
      </c>
    </row>
    <row r="320" spans="1:8" x14ac:dyDescent="0.2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x14ac:dyDescent="0.2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611</v>
      </c>
      <c r="H321">
        <f>IF('Раздел 8'!P21=SUM('Раздел 8'!P22,'Раздел 8'!P31,'Раздел 8'!P38:P39),0,1)</f>
        <v>0</v>
      </c>
    </row>
    <row r="322" spans="1:8" x14ac:dyDescent="0.2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612</v>
      </c>
      <c r="H322">
        <f>IF('Раздел 8'!Q21=SUM('Раздел 8'!Q22,'Раздел 8'!Q31,'Раздел 8'!Q38:Q39),0,1)</f>
        <v>0</v>
      </c>
    </row>
    <row r="323" spans="1:8" x14ac:dyDescent="0.2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613</v>
      </c>
      <c r="H323">
        <f>IF('Раздел 8'!P22=SUM('Раздел 8'!P23,'Раздел 8'!P29:P30),0,1)</f>
        <v>0</v>
      </c>
    </row>
    <row r="324" spans="1:8" x14ac:dyDescent="0.2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614</v>
      </c>
      <c r="H324">
        <f>IF('Раздел 8'!Q22=SUM('Раздел 8'!Q23,'Раздел 8'!Q29:Q30),0,1)</f>
        <v>0</v>
      </c>
    </row>
    <row r="325" spans="1:8" x14ac:dyDescent="0.2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615</v>
      </c>
      <c r="H325">
        <f>IF('Раздел 8'!P23=SUM('Раздел 8'!P24:P28),0,1)</f>
        <v>0</v>
      </c>
    </row>
    <row r="326" spans="1:8" x14ac:dyDescent="0.2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616</v>
      </c>
      <c r="H326">
        <f>IF('Раздел 8'!Q23=SUM('Раздел 8'!Q24:Q28),0,1)</f>
        <v>0</v>
      </c>
    </row>
    <row r="327" spans="1:8" x14ac:dyDescent="0.2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617</v>
      </c>
      <c r="H327">
        <f>IF('Раздел 8'!P31=SUM('Раздел 8'!P32:P37),0,1)</f>
        <v>0</v>
      </c>
    </row>
    <row r="328" spans="1:8" x14ac:dyDescent="0.2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0</v>
      </c>
      <c r="H328">
        <f>IF('Раздел 8'!Q31=SUM('Раздел 8'!Q32:Q37),0,1)</f>
        <v>0</v>
      </c>
    </row>
    <row r="329" spans="1:8" x14ac:dyDescent="0.2">
      <c r="A329" s="68">
        <f t="shared" ref="A329:A343" si="11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0</v>
      </c>
      <c r="F329" s="68"/>
      <c r="G329" s="68"/>
      <c r="H329" s="69">
        <f>SUM(H330:H343)</f>
        <v>0</v>
      </c>
    </row>
    <row r="330" spans="1:8" x14ac:dyDescent="0.2">
      <c r="A330">
        <f t="shared" si="11"/>
        <v>609546</v>
      </c>
      <c r="B330">
        <v>9</v>
      </c>
      <c r="C330">
        <v>1</v>
      </c>
      <c r="D330">
        <v>1</v>
      </c>
      <c r="E330" t="s">
        <v>309</v>
      </c>
      <c r="H330">
        <f>IF('Раздел 2'!P30&gt;='Раздел 4'!P21,0,1)</f>
        <v>0</v>
      </c>
    </row>
    <row r="331" spans="1:8" x14ac:dyDescent="0.2">
      <c r="A331">
        <f t="shared" si="11"/>
        <v>609546</v>
      </c>
      <c r="B331">
        <v>9</v>
      </c>
      <c r="C331">
        <v>2</v>
      </c>
      <c r="D331">
        <v>2</v>
      </c>
      <c r="E331" t="s">
        <v>310</v>
      </c>
      <c r="H331">
        <f>IF('Раздел 2'!P30&gt;='Раздел 4'!P22,0,1)</f>
        <v>0</v>
      </c>
    </row>
    <row r="332" spans="1:8" x14ac:dyDescent="0.2">
      <c r="A332">
        <f t="shared" si="11"/>
        <v>609546</v>
      </c>
      <c r="B332">
        <v>9</v>
      </c>
      <c r="C332">
        <v>3</v>
      </c>
      <c r="D332">
        <v>3</v>
      </c>
      <c r="E332" t="s">
        <v>311</v>
      </c>
      <c r="H332">
        <f>IF('Раздел 2'!P30='Раздел 3'!P21+'Раздел 3'!P22-'Раздел 3'!P23,0,1)</f>
        <v>0</v>
      </c>
    </row>
    <row r="333" spans="1:8" x14ac:dyDescent="0.2">
      <c r="A333">
        <f t="shared" si="11"/>
        <v>609546</v>
      </c>
      <c r="B333">
        <v>9</v>
      </c>
      <c r="C333">
        <v>4</v>
      </c>
      <c r="D333">
        <v>4</v>
      </c>
      <c r="E333" t="s">
        <v>312</v>
      </c>
      <c r="H333">
        <f>IF('Раздел 2'!P30&gt;='Раздел 9'!P21,0,1)</f>
        <v>0</v>
      </c>
    </row>
    <row r="334" spans="1:8" x14ac:dyDescent="0.2">
      <c r="A334">
        <f t="shared" si="11"/>
        <v>609546</v>
      </c>
      <c r="B334">
        <v>9</v>
      </c>
      <c r="C334">
        <v>5</v>
      </c>
      <c r="D334">
        <v>5</v>
      </c>
      <c r="E334" t="s">
        <v>313</v>
      </c>
      <c r="H334">
        <f>IF('Раздел 2'!P30&gt;='Раздел 9'!P22,0,1)</f>
        <v>0</v>
      </c>
    </row>
    <row r="335" spans="1:8" x14ac:dyDescent="0.2">
      <c r="A335">
        <f t="shared" si="11"/>
        <v>609546</v>
      </c>
      <c r="B335">
        <v>9</v>
      </c>
      <c r="C335">
        <v>6</v>
      </c>
      <c r="D335">
        <v>6</v>
      </c>
      <c r="E335" s="72" t="s">
        <v>314</v>
      </c>
      <c r="H335">
        <f>IF('Раздел 5'!P21&gt;='Раздел 10'!P21,0,1)</f>
        <v>0</v>
      </c>
    </row>
    <row r="336" spans="1:8" x14ac:dyDescent="0.2">
      <c r="A336">
        <f t="shared" si="11"/>
        <v>609546</v>
      </c>
      <c r="B336">
        <v>9</v>
      </c>
      <c r="C336">
        <v>7</v>
      </c>
      <c r="D336">
        <v>7</v>
      </c>
      <c r="E336" s="72" t="s">
        <v>315</v>
      </c>
      <c r="H336">
        <f>IF('Раздел 5'!P21&gt;='Раздел 10'!P22,0,1)</f>
        <v>0</v>
      </c>
    </row>
    <row r="337" spans="1:8" x14ac:dyDescent="0.2">
      <c r="A337">
        <f t="shared" si="11"/>
        <v>609546</v>
      </c>
      <c r="B337">
        <v>9</v>
      </c>
      <c r="C337">
        <v>8</v>
      </c>
      <c r="D337">
        <v>8</v>
      </c>
      <c r="E337" s="72" t="s">
        <v>316</v>
      </c>
      <c r="H337">
        <f>IF('Раздел 5'!AA21&gt;='Раздел 10'!Q21,0,1)</f>
        <v>0</v>
      </c>
    </row>
    <row r="338" spans="1:8" x14ac:dyDescent="0.2">
      <c r="A338">
        <f t="shared" si="11"/>
        <v>609546</v>
      </c>
      <c r="B338">
        <v>9</v>
      </c>
      <c r="C338">
        <v>9</v>
      </c>
      <c r="D338">
        <v>9</v>
      </c>
      <c r="E338" s="72" t="s">
        <v>317</v>
      </c>
      <c r="H338">
        <f>IF('Раздел 5'!AA21&gt;='Раздел 10'!Q22,0,1)</f>
        <v>0</v>
      </c>
    </row>
    <row r="339" spans="1:8" x14ac:dyDescent="0.2">
      <c r="A339">
        <f t="shared" si="11"/>
        <v>609546</v>
      </c>
      <c r="B339">
        <v>9</v>
      </c>
      <c r="C339">
        <v>10</v>
      </c>
      <c r="D339">
        <v>10</v>
      </c>
      <c r="E339" s="72" t="s">
        <v>318</v>
      </c>
      <c r="H339">
        <f>IF('Раздел 5'!P21&gt;='Раздел 10'!P23,0,1)</f>
        <v>0</v>
      </c>
    </row>
    <row r="340" spans="1:8" x14ac:dyDescent="0.2">
      <c r="A340">
        <f t="shared" si="11"/>
        <v>609546</v>
      </c>
      <c r="B340">
        <v>9</v>
      </c>
      <c r="C340">
        <v>11</v>
      </c>
      <c r="D340">
        <v>11</v>
      </c>
      <c r="E340" s="72" t="s">
        <v>319</v>
      </c>
      <c r="H340">
        <f>IF('Раздел 5'!P21&gt;='Раздел 10'!P24,0,1)</f>
        <v>0</v>
      </c>
    </row>
    <row r="341" spans="1:8" x14ac:dyDescent="0.2">
      <c r="A341">
        <f t="shared" si="11"/>
        <v>609546</v>
      </c>
      <c r="B341">
        <v>9</v>
      </c>
      <c r="C341">
        <v>12</v>
      </c>
      <c r="D341">
        <v>12</v>
      </c>
      <c r="E341" s="72" t="s">
        <v>320</v>
      </c>
      <c r="H341">
        <f>IF('Раздел 5'!AA21&gt;='Раздел 10'!Q23,0,1)</f>
        <v>0</v>
      </c>
    </row>
    <row r="342" spans="1:8" x14ac:dyDescent="0.2">
      <c r="A342">
        <f t="shared" si="11"/>
        <v>609546</v>
      </c>
      <c r="B342">
        <v>9</v>
      </c>
      <c r="C342">
        <v>13</v>
      </c>
      <c r="D342">
        <v>13</v>
      </c>
      <c r="E342" s="72" t="s">
        <v>321</v>
      </c>
      <c r="H342">
        <f>IF('Раздел 5'!AA21&gt;='Раздел 10'!Q24,0,1)</f>
        <v>0</v>
      </c>
    </row>
    <row r="343" spans="1:8" x14ac:dyDescent="0.2">
      <c r="A343">
        <f t="shared" si="11"/>
        <v>609546</v>
      </c>
      <c r="B343">
        <v>9</v>
      </c>
      <c r="C343">
        <v>14</v>
      </c>
      <c r="D343">
        <v>14</v>
      </c>
      <c r="E343" s="72" t="s">
        <v>322</v>
      </c>
      <c r="H343">
        <f>IF('Раздел 7'!P23-'Раздел 7'!P29='Раздел 8'!Q21+'Раздел 8'!Q40,0,1)</f>
        <v>0</v>
      </c>
    </row>
    <row r="349" spans="1:8" x14ac:dyDescent="0.2">
      <c r="A349" s="70" t="s">
        <v>293</v>
      </c>
    </row>
  </sheetData>
  <sheetProtection selectLockedCells="1"/>
  <phoneticPr fontId="2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0.83203125" customWidth="1"/>
    <col min="2" max="14" width="2.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193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12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38.25" x14ac:dyDescent="0.2">
      <c r="A19" s="4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5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</row>
    <row r="22" spans="1:16" ht="15.75" x14ac:dyDescent="0.25">
      <c r="A22" s="5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</row>
    <row r="23" spans="1:16" ht="15.75" x14ac:dyDescent="0.25">
      <c r="A23" s="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 x14ac:dyDescent="0.25">
      <c r="A24" s="5" t="s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</row>
    <row r="25" spans="1:16" ht="25.5" x14ac:dyDescent="0.25">
      <c r="A25" s="5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</row>
    <row r="26" spans="1:16" ht="15.75" x14ac:dyDescent="0.25">
      <c r="A26" s="5" t="s">
        <v>232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xWindow="737" yWindow="227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1"/>
  <sheetViews>
    <sheetView showGridLines="0" topLeftCell="A17" workbookViewId="0">
      <selection activeCell="P21" sqref="P21"/>
    </sheetView>
  </sheetViews>
  <sheetFormatPr defaultRowHeight="12.75" x14ac:dyDescent="0.2"/>
  <cols>
    <col min="1" max="1" width="18.83203125" customWidth="1"/>
    <col min="2" max="2" width="76.83203125" customWidth="1"/>
    <col min="3" max="14" width="3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34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35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38.25" x14ac:dyDescent="0.2">
      <c r="A19" s="139" t="s">
        <v>4</v>
      </c>
      <c r="B19" s="13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5</v>
      </c>
    </row>
    <row r="20" spans="1:16" x14ac:dyDescent="0.2">
      <c r="A20" s="140">
        <v>1</v>
      </c>
      <c r="B20" s="14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139" t="s">
        <v>13</v>
      </c>
      <c r="B21" s="9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/>
    </row>
    <row r="22" spans="1:16" ht="15.75" x14ac:dyDescent="0.25">
      <c r="A22" s="139"/>
      <c r="B22" s="9" t="s">
        <v>15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</row>
    <row r="23" spans="1:16" ht="15.75" x14ac:dyDescent="0.25">
      <c r="A23" s="139"/>
      <c r="B23" s="9" t="s">
        <v>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</row>
    <row r="24" spans="1:16" ht="15.75" x14ac:dyDescent="0.25">
      <c r="A24" s="139"/>
      <c r="B24" s="9" t="s">
        <v>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</row>
    <row r="25" spans="1:16" ht="15.75" x14ac:dyDescent="0.25">
      <c r="A25" s="139" t="s">
        <v>18</v>
      </c>
      <c r="B25" s="9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</row>
    <row r="26" spans="1:16" ht="15.75" x14ac:dyDescent="0.25">
      <c r="A26" s="139"/>
      <c r="B26" s="9" t="s">
        <v>20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</row>
    <row r="27" spans="1:16" ht="15.75" x14ac:dyDescent="0.25">
      <c r="A27" s="139"/>
      <c r="B27" s="9" t="s">
        <v>21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</row>
    <row r="28" spans="1:16" ht="15.75" x14ac:dyDescent="0.25">
      <c r="A28" s="139"/>
      <c r="B28" s="9" t="s">
        <v>22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</row>
    <row r="29" spans="1:16" ht="15.75" x14ac:dyDescent="0.25">
      <c r="A29" s="139"/>
      <c r="B29" s="9" t="s">
        <v>23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</row>
    <row r="30" spans="1:16" ht="15.75" x14ac:dyDescent="0.25">
      <c r="A30" s="138" t="s">
        <v>233</v>
      </c>
      <c r="B30" s="13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/>
    </row>
    <row r="31" spans="1:16" ht="15.75" x14ac:dyDescent="0.25">
      <c r="A31" s="139" t="s">
        <v>24</v>
      </c>
      <c r="B31" s="9" t="s">
        <v>25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/>
    </row>
    <row r="32" spans="1:16" ht="15.75" x14ac:dyDescent="0.25">
      <c r="A32" s="139"/>
      <c r="B32" s="9" t="s">
        <v>26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/>
    </row>
    <row r="33" spans="1:16" ht="26.1" customHeight="1" x14ac:dyDescent="0.25">
      <c r="A33" s="139"/>
      <c r="B33" s="9" t="s">
        <v>31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</row>
    <row r="34" spans="1:16" ht="15.75" x14ac:dyDescent="0.25">
      <c r="A34" s="139"/>
      <c r="B34" s="9" t="s">
        <v>32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/>
    </row>
    <row r="35" spans="1:16" ht="26.1" customHeight="1" x14ac:dyDescent="0.25">
      <c r="A35" s="139"/>
      <c r="B35" s="9" t="s">
        <v>163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/>
    </row>
    <row r="36" spans="1:16" ht="26.1" customHeight="1" x14ac:dyDescent="0.25">
      <c r="A36" s="139"/>
      <c r="B36" s="9" t="s">
        <v>33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/>
    </row>
    <row r="37" spans="1:16" ht="15.75" x14ac:dyDescent="0.25">
      <c r="A37" s="138" t="s">
        <v>27</v>
      </c>
      <c r="B37" s="13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/>
    </row>
    <row r="38" spans="1:16" ht="39.950000000000003" customHeight="1" x14ac:dyDescent="0.25">
      <c r="A38" s="138" t="s">
        <v>29</v>
      </c>
      <c r="B38" s="13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/>
    </row>
    <row r="39" spans="1:16" ht="39.950000000000003" customHeight="1" x14ac:dyDescent="0.25">
      <c r="A39" s="138" t="s">
        <v>234</v>
      </c>
      <c r="B39" s="13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/>
    </row>
    <row r="40" spans="1:16" ht="26.1" customHeight="1" x14ac:dyDescent="0.25">
      <c r="A40" s="138" t="s">
        <v>30</v>
      </c>
      <c r="B40" s="13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/>
    </row>
    <row r="41" spans="1:16" ht="15.75" x14ac:dyDescent="0.25">
      <c r="A41" s="138" t="s">
        <v>28</v>
      </c>
      <c r="B41" s="13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/>
    </row>
  </sheetData>
  <sheetProtection password="E2BC" sheet="1" objects="1" scenarios="1" selectLockedCells="1"/>
  <mergeCells count="13">
    <mergeCell ref="A39:B39"/>
    <mergeCell ref="A40:B40"/>
    <mergeCell ref="A41:B41"/>
    <mergeCell ref="A37:B37"/>
    <mergeCell ref="A38:B38"/>
    <mergeCell ref="A17:P17"/>
    <mergeCell ref="A18:P18"/>
    <mergeCell ref="A30:B30"/>
    <mergeCell ref="A31:A36"/>
    <mergeCell ref="A19:B19"/>
    <mergeCell ref="A20:B20"/>
    <mergeCell ref="A21:A24"/>
    <mergeCell ref="A25:A2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3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2.1640625" bestFit="1" customWidth="1"/>
    <col min="2" max="14" width="3.66406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47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48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 x14ac:dyDescent="0.2">
      <c r="A19" s="4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37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9" t="s">
        <v>38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x14ac:dyDescent="0.25">
      <c r="A22" s="9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  <row r="23" spans="1:16" ht="15.75" x14ac:dyDescent="0.25">
      <c r="A23" s="9" t="s">
        <v>239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/>
    </row>
    <row r="24" spans="1:16" ht="25.5" x14ac:dyDescent="0.25">
      <c r="A24" s="9" t="s">
        <v>236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/>
    </row>
    <row r="25" spans="1:16" ht="15.75" x14ac:dyDescent="0.25">
      <c r="A25" s="9" t="s">
        <v>237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/>
    </row>
    <row r="26" spans="1:16" ht="15.75" x14ac:dyDescent="0.25">
      <c r="A26" s="9" t="s">
        <v>238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/>
    </row>
    <row r="27" spans="1:16" ht="15.75" x14ac:dyDescent="0.25">
      <c r="A27" s="9" t="s">
        <v>257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/>
    </row>
    <row r="28" spans="1:16" ht="15.75" x14ac:dyDescent="0.25">
      <c r="A28" s="9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/>
    </row>
    <row r="29" spans="1:16" ht="15.75" x14ac:dyDescent="0.25">
      <c r="A29" s="9" t="s">
        <v>41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/>
    </row>
    <row r="30" spans="1:16" ht="15.75" x14ac:dyDescent="0.25">
      <c r="A30" s="9" t="s">
        <v>42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/>
    </row>
    <row r="31" spans="1:16" ht="15.75" x14ac:dyDescent="0.25">
      <c r="A31" s="9" t="s">
        <v>256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/>
    </row>
    <row r="32" spans="1:16" ht="15.75" x14ac:dyDescent="0.25">
      <c r="A32" s="9" t="s">
        <v>43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/>
    </row>
    <row r="33" spans="1:16" ht="15.75" x14ac:dyDescent="0.25">
      <c r="A33" s="9" t="s">
        <v>44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/>
    </row>
    <row r="34" spans="1:16" ht="15.75" x14ac:dyDescent="0.25">
      <c r="A34" s="9" t="s">
        <v>45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/>
    </row>
    <row r="35" spans="1:16" ht="15.75" customHeight="1" x14ac:dyDescent="0.25">
      <c r="A35" s="9" t="s">
        <v>235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/>
    </row>
    <row r="36" spans="1:16" ht="26.1" customHeight="1" x14ac:dyDescent="0.25">
      <c r="A36" s="9" t="s">
        <v>46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0.83203125" customWidth="1"/>
    <col min="2" max="14" width="0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50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48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 x14ac:dyDescent="0.2">
      <c r="A19" s="4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49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5" t="s">
        <v>240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customHeight="1" x14ac:dyDescent="0.25">
      <c r="A22" s="5" t="s">
        <v>241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39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8" style="12" bestFit="1" customWidth="1"/>
    <col min="2" max="14" width="2.6640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39.950000000000003" customHeight="1" x14ac:dyDescent="0.2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1" t="s">
        <v>196</v>
      </c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2" t="s">
        <v>48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 x14ac:dyDescent="0.2">
      <c r="A17" s="139" t="s">
        <v>51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9" t="s">
        <v>11</v>
      </c>
      <c r="P17" s="139" t="s">
        <v>184</v>
      </c>
      <c r="Q17" s="139" t="s">
        <v>52</v>
      </c>
      <c r="R17" s="139" t="s">
        <v>180</v>
      </c>
      <c r="S17" s="139" t="s">
        <v>53</v>
      </c>
      <c r="T17" s="139" t="s">
        <v>54</v>
      </c>
      <c r="U17" s="139"/>
      <c r="V17" s="139"/>
      <c r="W17" s="139"/>
      <c r="X17" s="139"/>
      <c r="Y17" s="139"/>
      <c r="Z17" s="139"/>
      <c r="AA17" s="139" t="s">
        <v>55</v>
      </c>
      <c r="AB17" s="139"/>
      <c r="AC17" s="139" t="s">
        <v>68</v>
      </c>
      <c r="AD17" s="139"/>
      <c r="AE17" s="139"/>
      <c r="AF17" s="139"/>
      <c r="AG17" s="139"/>
      <c r="AH17" s="139"/>
      <c r="AI17" s="139" t="s">
        <v>243</v>
      </c>
      <c r="AJ17" s="139"/>
      <c r="AK17" s="139"/>
      <c r="AL17" s="139"/>
      <c r="AM17" s="139"/>
      <c r="AN17" s="139" t="s">
        <v>252</v>
      </c>
      <c r="AO17" s="139"/>
      <c r="AP17" s="139"/>
      <c r="AQ17" s="139"/>
      <c r="AR17" s="139"/>
    </row>
    <row r="18" spans="1:44" s="13" customFormat="1" ht="13.5" customHeight="1" x14ac:dyDescent="0.2">
      <c r="A18" s="13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9"/>
      <c r="P18" s="139"/>
      <c r="Q18" s="139"/>
      <c r="R18" s="139"/>
      <c r="S18" s="139"/>
      <c r="T18" s="139" t="s">
        <v>56</v>
      </c>
      <c r="U18" s="139"/>
      <c r="V18" s="139" t="s">
        <v>57</v>
      </c>
      <c r="W18" s="139" t="s">
        <v>58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</row>
    <row r="19" spans="1:44" s="13" customFormat="1" ht="51" x14ac:dyDescent="0.2">
      <c r="A19" s="13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9"/>
      <c r="P19" s="139"/>
      <c r="Q19" s="139"/>
      <c r="R19" s="139"/>
      <c r="S19" s="139"/>
      <c r="T19" s="4" t="s">
        <v>59</v>
      </c>
      <c r="U19" s="4" t="s">
        <v>60</v>
      </c>
      <c r="V19" s="139"/>
      <c r="W19" s="4" t="s">
        <v>61</v>
      </c>
      <c r="X19" s="4" t="s">
        <v>62</v>
      </c>
      <c r="Y19" s="4" t="s">
        <v>63</v>
      </c>
      <c r="Z19" s="4" t="s">
        <v>64</v>
      </c>
      <c r="AA19" s="4" t="s">
        <v>65</v>
      </c>
      <c r="AB19" s="4" t="s">
        <v>66</v>
      </c>
      <c r="AC19" s="4" t="s">
        <v>69</v>
      </c>
      <c r="AD19" s="4" t="s">
        <v>251</v>
      </c>
      <c r="AE19" s="4" t="s">
        <v>70</v>
      </c>
      <c r="AF19" s="4" t="s">
        <v>250</v>
      </c>
      <c r="AG19" s="4" t="s">
        <v>76</v>
      </c>
      <c r="AH19" s="4" t="s">
        <v>71</v>
      </c>
      <c r="AI19" s="4" t="s">
        <v>72</v>
      </c>
      <c r="AJ19" s="4" t="s">
        <v>73</v>
      </c>
      <c r="AK19" s="4" t="s">
        <v>74</v>
      </c>
      <c r="AL19" s="4" t="s">
        <v>75</v>
      </c>
      <c r="AM19" s="4" t="s">
        <v>195</v>
      </c>
      <c r="AN19" s="4" t="s">
        <v>244</v>
      </c>
      <c r="AO19" s="4" t="s">
        <v>245</v>
      </c>
      <c r="AP19" s="4" t="s">
        <v>194</v>
      </c>
      <c r="AQ19" s="4" t="s">
        <v>247</v>
      </c>
      <c r="AR19" s="4" t="s">
        <v>248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 x14ac:dyDescent="0.25">
      <c r="A21" s="5" t="s">
        <v>67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 x14ac:dyDescent="0.25">
      <c r="A22" s="5" t="s">
        <v>77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 x14ac:dyDescent="0.25">
      <c r="A23" s="9" t="s">
        <v>89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 x14ac:dyDescent="0.25">
      <c r="A24" s="9" t="s">
        <v>78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 x14ac:dyDescent="0.25">
      <c r="A25" s="9" t="s">
        <v>79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 x14ac:dyDescent="0.25">
      <c r="A26" s="9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 x14ac:dyDescent="0.25">
      <c r="A27" s="5" t="s">
        <v>81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 x14ac:dyDescent="0.25">
      <c r="A28" s="9" t="s">
        <v>82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 x14ac:dyDescent="0.25">
      <c r="A29" s="9" t="s">
        <v>83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 x14ac:dyDescent="0.25">
      <c r="A30" s="9" t="s">
        <v>84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 x14ac:dyDescent="0.25">
      <c r="A31" s="9" t="s">
        <v>85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 x14ac:dyDescent="0.25">
      <c r="A32" s="9" t="s">
        <v>242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 x14ac:dyDescent="0.25">
      <c r="A33" s="9" t="s">
        <v>86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 x14ac:dyDescent="0.25">
      <c r="A34" s="5" t="s">
        <v>87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 x14ac:dyDescent="0.25">
      <c r="A35" s="5" t="s">
        <v>88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57" customHeight="1" x14ac:dyDescent="0.25">
      <c r="A36" s="18" t="s">
        <v>190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 x14ac:dyDescent="0.25">
      <c r="A37" s="14" t="s">
        <v>249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 x14ac:dyDescent="0.25">
      <c r="A38" s="14" t="s">
        <v>191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 x14ac:dyDescent="0.25">
      <c r="A39" s="14" t="s">
        <v>192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V18:V19"/>
    <mergeCell ref="W18:Z18"/>
    <mergeCell ref="P15:AB15"/>
    <mergeCell ref="P16:AB16"/>
    <mergeCell ref="AC17:AH18"/>
    <mergeCell ref="AI17:AM18"/>
    <mergeCell ref="A17:A19"/>
    <mergeCell ref="O17:O19"/>
    <mergeCell ref="P17:P19"/>
    <mergeCell ref="Q17:Q19"/>
    <mergeCell ref="AN17:AR18"/>
    <mergeCell ref="R17:R19"/>
    <mergeCell ref="S17:S19"/>
    <mergeCell ref="T17:Z17"/>
    <mergeCell ref="AA17:AB18"/>
    <mergeCell ref="T18:U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1" t="s">
        <v>224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x14ac:dyDescent="0.2">
      <c r="A18" s="142" t="s">
        <v>197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 x14ac:dyDescent="0.2">
      <c r="A19" s="4" t="s">
        <v>51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90</v>
      </c>
    </row>
    <row r="20" spans="1:16" x14ac:dyDescent="0.2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9" t="s">
        <v>91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/>
    </row>
    <row r="22" spans="1:16" ht="15.75" x14ac:dyDescent="0.25">
      <c r="A22" s="9" t="s">
        <v>92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/>
    </row>
    <row r="23" spans="1:16" ht="15.75" x14ac:dyDescent="0.25">
      <c r="A23" s="9" t="s">
        <v>198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/>
    </row>
    <row r="24" spans="1:16" ht="15.75" x14ac:dyDescent="0.25">
      <c r="A24" s="9" t="s">
        <v>93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/>
    </row>
    <row r="25" spans="1:16" ht="15.75" x14ac:dyDescent="0.25">
      <c r="A25" s="9" t="s">
        <v>199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/>
    </row>
    <row r="26" spans="1:16" ht="15.75" x14ac:dyDescent="0.25">
      <c r="A26" s="9" t="s">
        <v>200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/>
    </row>
    <row r="27" spans="1:16" ht="15.75" x14ac:dyDescent="0.25">
      <c r="A27" s="9" t="s">
        <v>94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/>
    </row>
    <row r="28" spans="1:16" ht="15.75" x14ac:dyDescent="0.25">
      <c r="A28" s="9" t="s">
        <v>95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0</v>
      </c>
    </row>
    <row r="29" spans="1:16" ht="15.75" x14ac:dyDescent="0.25">
      <c r="A29" s="9" t="s">
        <v>96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 x14ac:dyDescent="0.25">
      <c r="A30" s="9" t="s">
        <v>97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 x14ac:dyDescent="0.25">
      <c r="A31" s="9" t="s">
        <v>98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 x14ac:dyDescent="0.25">
      <c r="A32" s="9" t="s">
        <v>201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/>
    </row>
    <row r="33" spans="1:16" ht="15.75" x14ac:dyDescent="0.25">
      <c r="A33" s="9" t="s">
        <v>202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/>
    </row>
    <row r="34" spans="1:16" ht="15.75" x14ac:dyDescent="0.25">
      <c r="A34" s="9" t="s">
        <v>99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0</v>
      </c>
    </row>
    <row r="35" spans="1:16" ht="15.75" x14ac:dyDescent="0.25">
      <c r="A35" s="9" t="s">
        <v>100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 x14ac:dyDescent="0.25">
      <c r="A36" s="9" t="s">
        <v>203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/>
    </row>
    <row r="37" spans="1:16" ht="15.75" x14ac:dyDescent="0.25">
      <c r="A37" s="9" t="s">
        <v>101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/>
    </row>
    <row r="38" spans="1:16" ht="15.75" x14ac:dyDescent="0.25">
      <c r="A38" s="9" t="s">
        <v>102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/>
    </row>
    <row r="39" spans="1:16" ht="15.75" x14ac:dyDescent="0.25">
      <c r="A39" s="9" t="s">
        <v>103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5.5" x14ac:dyDescent="0.25">
      <c r="A40" s="9" t="s">
        <v>204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/>
    </row>
    <row r="41" spans="1:16" ht="15.75" x14ac:dyDescent="0.25">
      <c r="A41" s="9" t="s">
        <v>205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/>
    </row>
    <row r="42" spans="1:16" ht="25.5" x14ac:dyDescent="0.25">
      <c r="A42" s="9" t="s">
        <v>104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 x14ac:dyDescent="0.25">
      <c r="A43" s="9" t="s">
        <v>105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 x14ac:dyDescent="0.25">
      <c r="A44" s="9" t="s">
        <v>106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 x14ac:dyDescent="0.25">
      <c r="A45" s="9" t="s">
        <v>105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/>
    </row>
    <row r="46" spans="1:16" ht="15.75" x14ac:dyDescent="0.25">
      <c r="A46" s="9" t="s">
        <v>107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0</v>
      </c>
    </row>
    <row r="47" spans="1:16" ht="25.5" x14ac:dyDescent="0.25">
      <c r="A47" s="9" t="s">
        <v>108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0</v>
      </c>
    </row>
    <row r="48" spans="1:16" ht="15.75" x14ac:dyDescent="0.25">
      <c r="A48" s="9" t="s">
        <v>109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 x14ac:dyDescent="0.25">
      <c r="A49" s="9" t="s">
        <v>110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0</v>
      </c>
    </row>
    <row r="50" spans="1:16" ht="15.75" x14ac:dyDescent="0.25">
      <c r="A50" s="9" t="s">
        <v>206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/>
    </row>
    <row r="51" spans="1:16" ht="25.5" x14ac:dyDescent="0.25">
      <c r="A51" s="9" t="s">
        <v>253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/>
    </row>
    <row r="52" spans="1:16" ht="15.75" x14ac:dyDescent="0.25">
      <c r="A52" s="9" t="s">
        <v>111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/>
    </row>
    <row r="53" spans="1:16" ht="25.5" x14ac:dyDescent="0.25">
      <c r="A53" s="9" t="s">
        <v>207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/>
    </row>
    <row r="54" spans="1:16" ht="25.5" x14ac:dyDescent="0.25">
      <c r="A54" s="9" t="s">
        <v>208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/>
    </row>
    <row r="55" spans="1:16" ht="15.75" x14ac:dyDescent="0.25">
      <c r="A55" s="9" t="s">
        <v>112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/>
    </row>
    <row r="56" spans="1:16" ht="15.75" x14ac:dyDescent="0.25">
      <c r="A56" s="9" t="s">
        <v>209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/>
    </row>
    <row r="57" spans="1:16" ht="25.5" x14ac:dyDescent="0.25">
      <c r="A57" s="9" t="s">
        <v>113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/>
    </row>
    <row r="58" spans="1:16" ht="15.75" x14ac:dyDescent="0.25">
      <c r="A58" s="9" t="s">
        <v>114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/>
    </row>
    <row r="59" spans="1:16" ht="15.75" x14ac:dyDescent="0.25">
      <c r="A59" s="9" t="s">
        <v>210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/>
    </row>
    <row r="60" spans="1:16" ht="25.5" x14ac:dyDescent="0.25">
      <c r="A60" s="9" t="s">
        <v>211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/>
    </row>
    <row r="61" spans="1:16" ht="15.75" x14ac:dyDescent="0.25">
      <c r="A61" s="9" t="s">
        <v>212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/>
    </row>
    <row r="62" spans="1:16" ht="25.5" x14ac:dyDescent="0.25">
      <c r="A62" s="9" t="s">
        <v>213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/>
    </row>
    <row r="63" spans="1:16" ht="15.75" x14ac:dyDescent="0.25">
      <c r="A63" s="9" t="s">
        <v>115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0</v>
      </c>
    </row>
    <row r="64" spans="1:16" ht="25.5" x14ac:dyDescent="0.25">
      <c r="A64" s="9" t="s">
        <v>116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 x14ac:dyDescent="0.25">
      <c r="A65" s="9" t="s">
        <v>117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 x14ac:dyDescent="0.25">
      <c r="A66" s="9" t="s">
        <v>118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 x14ac:dyDescent="0.25">
      <c r="A67" s="9" t="s">
        <v>214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 x14ac:dyDescent="0.25">
      <c r="A68" s="9" t="s">
        <v>215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 x14ac:dyDescent="0.25">
      <c r="A69" s="9" t="s">
        <v>216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 x14ac:dyDescent="0.25">
      <c r="A70" s="9" t="s">
        <v>217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 x14ac:dyDescent="0.25">
      <c r="A71" s="9" t="s">
        <v>218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/>
    </row>
    <row r="72" spans="1:16" ht="25.5" x14ac:dyDescent="0.25">
      <c r="A72" s="9" t="s">
        <v>219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/>
    </row>
    <row r="73" spans="1:16" ht="15.75" x14ac:dyDescent="0.25">
      <c r="A73" s="9" t="s">
        <v>119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0</v>
      </c>
    </row>
    <row r="74" spans="1:16" ht="15.75" x14ac:dyDescent="0.25">
      <c r="A74" s="9" t="s">
        <v>120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 x14ac:dyDescent="0.25">
      <c r="A75" s="9" t="s">
        <v>220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 x14ac:dyDescent="0.25">
      <c r="A76" s="9" t="s">
        <v>121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 x14ac:dyDescent="0.25">
      <c r="A77" s="9" t="s">
        <v>221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 x14ac:dyDescent="0.25">
      <c r="A78" s="9" t="s">
        <v>122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0</v>
      </c>
    </row>
    <row r="79" spans="1:16" ht="15.75" x14ac:dyDescent="0.25">
      <c r="A79" s="9" t="s">
        <v>123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 x14ac:dyDescent="0.25">
      <c r="A80" s="9" t="s">
        <v>124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 x14ac:dyDescent="0.25">
      <c r="A81" s="61" t="s">
        <v>222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/>
    </row>
    <row r="82" spans="1:16" ht="15.75" x14ac:dyDescent="0.25">
      <c r="A82" s="9" t="s">
        <v>254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/>
    </row>
    <row r="83" spans="1:16" ht="15.75" x14ac:dyDescent="0.25">
      <c r="A83" s="9" t="s">
        <v>125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 x14ac:dyDescent="0.25">
      <c r="A84" s="9" t="s">
        <v>126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 x14ac:dyDescent="0.25">
      <c r="A85" s="9" t="s">
        <v>223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hidden="1" customHeight="1" x14ac:dyDescent="0.25">
      <c r="A86" s="9" t="s">
        <v>258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3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5.83203125" customWidth="1"/>
    <col min="2" max="14" width="2.83203125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24" customFormat="1" ht="39.950000000000003" customHeight="1" x14ac:dyDescent="0.25">
      <c r="A17" s="144" t="s">
        <v>226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37" t="s">
        <v>135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 x14ac:dyDescent="0.2">
      <c r="A19" s="4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246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127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/>
    </row>
    <row r="22" spans="1:16" ht="15.75" x14ac:dyDescent="0.25">
      <c r="A22" s="5" t="s">
        <v>128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/>
    </row>
    <row r="23" spans="1:16" ht="15.75" x14ac:dyDescent="0.25">
      <c r="A23" s="5" t="s">
        <v>129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/>
    </row>
    <row r="24" spans="1:16" ht="25.5" x14ac:dyDescent="0.25">
      <c r="A24" s="9" t="s">
        <v>130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 x14ac:dyDescent="0.25">
      <c r="A25" s="9" t="s">
        <v>131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 x14ac:dyDescent="0.25">
      <c r="A26" s="9" t="s">
        <v>132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 x14ac:dyDescent="0.25">
      <c r="A27" s="9" t="s">
        <v>133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/>
    </row>
    <row r="28" spans="1:16" ht="15.75" x14ac:dyDescent="0.25">
      <c r="A28" s="9" t="s">
        <v>134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 x14ac:dyDescent="0.25">
      <c r="A29" s="9" t="s">
        <v>225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59055118110236227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4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5.83203125" customWidth="1"/>
    <col min="2" max="14" width="2.83203125" hidden="1" customWidth="1"/>
    <col min="15" max="15" width="7.5" bestFit="1" customWidth="1"/>
    <col min="16" max="17" width="17.83203125" customWidth="1"/>
    <col min="18" max="18" width="5.83203125" customWidth="1"/>
    <col min="19" max="21" width="10.83203125" customWidth="1"/>
    <col min="22" max="22" width="5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24" customFormat="1" ht="50.1" customHeight="1" x14ac:dyDescent="0.25">
      <c r="A17" s="144" t="s">
        <v>227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137" t="s">
        <v>135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ht="63.75" x14ac:dyDescent="0.2">
      <c r="A19" s="4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11</v>
      </c>
      <c r="P19" s="4" t="s">
        <v>136</v>
      </c>
      <c r="Q19" s="4" t="s">
        <v>142</v>
      </c>
    </row>
    <row r="20" spans="1:1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 x14ac:dyDescent="0.25">
      <c r="A21" s="27" t="s">
        <v>255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/>
      <c r="Q21" s="8"/>
    </row>
    <row r="22" spans="1:17" ht="15.75" x14ac:dyDescent="0.25">
      <c r="A22" s="27" t="s">
        <v>137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/>
      <c r="Q22" s="8"/>
    </row>
    <row r="23" spans="1:17" ht="15.75" x14ac:dyDescent="0.25">
      <c r="A23" s="27" t="s">
        <v>143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/>
      <c r="Q23" s="8"/>
    </row>
    <row r="24" spans="1:17" ht="25.5" x14ac:dyDescent="0.25">
      <c r="A24" s="28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/>
      <c r="Q24" s="8"/>
    </row>
    <row r="25" spans="1:17" ht="15.75" x14ac:dyDescent="0.25">
      <c r="A25" s="28" t="s">
        <v>145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/>
      <c r="Q25" s="8"/>
    </row>
    <row r="26" spans="1:17" ht="15.75" x14ac:dyDescent="0.25">
      <c r="A26" s="28" t="s">
        <v>146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/>
      <c r="Q26" s="8"/>
    </row>
    <row r="27" spans="1:17" ht="15.75" x14ac:dyDescent="0.25">
      <c r="A27" s="28" t="s">
        <v>147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/>
      <c r="Q27" s="8"/>
    </row>
    <row r="28" spans="1:17" ht="15.75" x14ac:dyDescent="0.25">
      <c r="A28" s="28" t="s">
        <v>148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/>
      <c r="Q28" s="8"/>
    </row>
    <row r="29" spans="1:17" ht="15.75" x14ac:dyDescent="0.25">
      <c r="A29" s="27" t="s">
        <v>149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 x14ac:dyDescent="0.25">
      <c r="A30" s="27" t="s">
        <v>150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/>
      <c r="Q30" s="8"/>
    </row>
    <row r="31" spans="1:17" ht="15.75" x14ac:dyDescent="0.25">
      <c r="A31" s="27" t="s">
        <v>138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/>
      <c r="Q31" s="8"/>
    </row>
    <row r="32" spans="1:17" ht="15.75" x14ac:dyDescent="0.25">
      <c r="A32" s="27" t="s">
        <v>151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/>
      <c r="Q32" s="8"/>
    </row>
    <row r="33" spans="1:17" ht="15.75" x14ac:dyDescent="0.25">
      <c r="A33" s="27" t="s">
        <v>152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 x14ac:dyDescent="0.25">
      <c r="A34" s="27" t="s">
        <v>153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/>
      <c r="Q34" s="8"/>
    </row>
    <row r="35" spans="1:17" ht="15.75" x14ac:dyDescent="0.25">
      <c r="A35" s="27" t="s">
        <v>154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/>
      <c r="Q35" s="8"/>
    </row>
    <row r="36" spans="1:17" ht="15.75" x14ac:dyDescent="0.25">
      <c r="A36" s="27" t="s">
        <v>155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/>
      <c r="Q36" s="8"/>
    </row>
    <row r="37" spans="1:17" ht="15.75" x14ac:dyDescent="0.25">
      <c r="A37" s="27" t="s">
        <v>156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/>
      <c r="Q37" s="8"/>
    </row>
    <row r="38" spans="1:17" ht="15.75" x14ac:dyDescent="0.25">
      <c r="A38" s="27" t="s">
        <v>139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/>
      <c r="Q38" s="8"/>
    </row>
    <row r="39" spans="1:17" ht="15.75" x14ac:dyDescent="0.25">
      <c r="A39" s="27" t="s">
        <v>140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/>
      <c r="Q39" s="8"/>
    </row>
    <row r="40" spans="1:17" ht="15.75" x14ac:dyDescent="0.25">
      <c r="A40" s="27" t="s">
        <v>141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/>
      <c r="Q40" s="8"/>
    </row>
    <row r="43" spans="1:17" s="12" customFormat="1" x14ac:dyDescent="0.2"/>
  </sheetData>
  <sheetProtection password="E2BC" sheet="1" objects="1" scenarios="1" selectLockedCells="1"/>
  <mergeCells count="2">
    <mergeCell ref="A17:Q17"/>
    <mergeCell ref="A18:Q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37</vt:i4>
      </vt:variant>
    </vt:vector>
  </HeadingPairs>
  <TitlesOfParts>
    <vt:vector size="5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Флак</vt:lpstr>
      <vt:lpstr>Spravochnik</vt:lpstr>
      <vt:lpstr>rezerv</vt:lpstr>
      <vt:lpstr>Data_Adr</vt:lpstr>
      <vt:lpstr>data_r_1</vt:lpstr>
      <vt:lpstr>data_r_10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T_Check</vt:lpstr>
      <vt:lpstr>Verificationcheck</vt:lpstr>
      <vt:lpstr>Year</vt:lpstr>
      <vt:lpstr>'Раздел 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Билецкая</dc:creator>
  <cp:lastModifiedBy>Анастасия Н. Билецкая</cp:lastModifiedBy>
  <cp:lastPrinted>2011-12-26T13:47:56Z</cp:lastPrinted>
  <dcterms:created xsi:type="dcterms:W3CDTF">2009-10-26T12:03:44Z</dcterms:created>
  <dcterms:modified xsi:type="dcterms:W3CDTF">2023-01-09T13:18:44Z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19.01.003.61.27.377</vt:lpwstr>
  </property>
</Properties>
</file>